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90" tabRatio="819" firstSheet="28" activeTab="31"/>
  </bookViews>
  <sheets>
    <sheet name="1-1云南省曲靖市沾益区一般公共预算收入情况表" sheetId="28" r:id="rId1"/>
    <sheet name="1-2云南省曲靖市沾益区一般公共预算支出情况表" sheetId="29" r:id="rId2"/>
    <sheet name="1-3曲靖市沾益区区级一般公共预算收入情况表" sheetId="31" r:id="rId3"/>
    <sheet name="1-4曲靖市沾益区区级一般公共预算支出情况表（公开到项级）" sheetId="33" r:id="rId4"/>
    <sheet name="1-5曲靖市沾益区区级一般公共预算基本支出情况表（公开到款级）" sheetId="132" r:id="rId5"/>
    <sheet name="1-6曲靖市沾益区一般公共预算支出表（州（市）对下转移支付项目" sheetId="35" r:id="rId6"/>
    <sheet name="1-7曲靖市沾益区分地区税收返还和转移支付预算表" sheetId="36" r:id="rId7"/>
    <sheet name="1-8曲靖市沾益区区级“三公”经费预算财政拨款情况统计表" sheetId="131" r:id="rId8"/>
    <sheet name="2-1曲靖市沾益区政府性基金预算收入情况表" sheetId="54" r:id="rId9"/>
    <sheet name="2-2曲靖市沾益区政府性基金预算支出情况表" sheetId="55" r:id="rId10"/>
    <sheet name="2-3沾益区本级政府性基金预算收入情况表" sheetId="56" r:id="rId11"/>
    <sheet name="2-4曲靖市沾益区本级政府性基金预算支出情况表（公开到项级）" sheetId="57" r:id="rId12"/>
    <sheet name="2-5沾益区本级政府性基金支出表（州（市）对下转移支付）" sheetId="58" r:id="rId13"/>
    <sheet name="3-1曲靖市沾益区国有资本经营收入预算情况表" sheetId="108" r:id="rId14"/>
    <sheet name="3-2曲靖市沾益区国有资本经营支出预算情况表" sheetId="109" r:id="rId15"/>
    <sheet name="3-3沾益区本级国有资本经营收入预算情况表" sheetId="110" r:id="rId16"/>
    <sheet name="3-4沾益区本级国有资本经营支出预算情况表（公开到项级）" sheetId="111" r:id="rId17"/>
    <sheet name="3-5 曲靖市沾益区国有资本经营预算转移支付表 （分地区）" sheetId="129" r:id="rId18"/>
    <sheet name="3-6 国有资本经营预算转移支付表（分项目）" sheetId="130" r:id="rId19"/>
    <sheet name="4-1曲靖市沾益区社会保险基金收入预算情况表" sheetId="113" r:id="rId20"/>
    <sheet name="4-2曲靖市沾益区社会保险基金支出预算情况表" sheetId="114" r:id="rId21"/>
    <sheet name="4-3曲靖市沾益区本级社会保险基金收入预算情况表" sheetId="117" r:id="rId22"/>
    <sheet name="4-4曲靖市沾益区本级社会保险基金支出预算情况表" sheetId="118" r:id="rId23"/>
    <sheet name="5-1   2023年地方政府债务限额及余额预算情况表" sheetId="119" r:id="rId24"/>
    <sheet name="5-2  2023年地方政府一般债务余额情况表" sheetId="120" r:id="rId25"/>
    <sheet name="5-3  沾益区本级2023年地方政府一般债务余额情况表" sheetId="121" r:id="rId26"/>
    <sheet name="5-4 2023年地方政府专项债务余额情况表" sheetId="122" r:id="rId27"/>
    <sheet name="5-5 沾益区本级2023年地方政府专项债务余额情况表（本级）" sheetId="123" r:id="rId28"/>
    <sheet name="5-6 地方政府债券发行及还本付息情况表" sheetId="124" r:id="rId29"/>
    <sheet name="5-7 曲靖市沾益区2024年政府专项债务限额和余额情况表" sheetId="125" r:id="rId30"/>
    <sheet name="5-8 2024年年初新增地方政府债券资金安排表" sheetId="126" r:id="rId31"/>
    <sheet name="6-1重大政策和重点项目绩效目标表" sheetId="127" r:id="rId32"/>
    <sheet name="6-2重点工作情况解释说明汇总表" sheetId="128" r:id="rId33"/>
  </sheets>
  <externalReferences>
    <externalReference r:id="rId34"/>
    <externalReference r:id="rId35"/>
    <externalReference r:id="rId36"/>
  </externalReferences>
  <definedNames>
    <definedName name="_xlnm._FilterDatabase" localSheetId="3" hidden="1">'1-4曲靖市沾益区区级一般公共预算支出情况表（公开到项级）'!$A$3:$G$1355</definedName>
    <definedName name="_xlnm._FilterDatabase" localSheetId="5" hidden="1">'1-6曲靖市沾益区一般公共预算支出表（州（市）对下转移支付项目'!$A$3:$E$43</definedName>
    <definedName name="_xlnm._FilterDatabase" localSheetId="10" hidden="1">'2-3沾益区本级政府性基金预算收入情况表'!$A$3:$F$37</definedName>
    <definedName name="_xlnm._FilterDatabase" localSheetId="21" hidden="1">'4-3曲靖市沾益区本级社会保险基金收入预算情况表'!$A$3:$E$39</definedName>
    <definedName name="_xlnm._FilterDatabase" localSheetId="22" hidden="1">'4-4曲靖市沾益区本级社会保险基金支出预算情况表'!$A$3:$F$23</definedName>
    <definedName name="_xlnm._FilterDatabase" localSheetId="1" hidden="1">'1-2云南省曲靖市沾益区一般公共预算支出情况表'!$A$1:$E$38</definedName>
    <definedName name="_xlnm._FilterDatabase" localSheetId="2" hidden="1">'1-3曲靖市沾益区区级一般公共预算收入情况表'!$A$3:$F$40</definedName>
    <definedName name="_xlnm._FilterDatabase" localSheetId="4" hidden="1">'1-5曲靖市沾益区区级一般公共预算基本支出情况表（公开到款级）'!$A$3:$B$31</definedName>
    <definedName name="_xlnm._FilterDatabase" localSheetId="8" hidden="1">'2-1曲靖市沾益区政府性基金预算收入情况表'!$A$3:$F$37</definedName>
    <definedName name="_xlnm._FilterDatabase" localSheetId="9" hidden="1">'2-2曲靖市沾益区政府性基金预算支出情况表'!$A$3:$G$274</definedName>
    <definedName name="_xlnm._FilterDatabase" localSheetId="11" hidden="1">'2-4曲靖市沾益区本级政府性基金预算支出情况表（公开到项级）'!$A$3:$G$276</definedName>
    <definedName name="_xlnm._FilterDatabase" localSheetId="13" hidden="1">'3-1曲靖市沾益区国有资本经营收入预算情况表'!$A$3:$E$41</definedName>
    <definedName name="_xlnm._FilterDatabase" localSheetId="14" hidden="1">'3-2曲靖市沾益区国有资本经营支出预算情况表'!$A$3:$E$28</definedName>
    <definedName name="_xlnm._FilterDatabase" localSheetId="15" hidden="1">'3-3沾益区本级国有资本经营收入预算情况表'!$A$3:$E$35</definedName>
    <definedName name="_xlnm._FilterDatabase" localSheetId="16" hidden="1">'3-4沾益区本级国有资本经营支出预算情况表（公开到项级）'!$A$3:$E$21</definedName>
    <definedName name="_xlnm._FilterDatabase" localSheetId="19" hidden="1">'4-1曲靖市沾益区社会保险基金收入预算情况表'!$A$3:$E$39</definedName>
    <definedName name="_xlnm._FilterDatabase" localSheetId="20" hidden="1">'4-2曲靖市沾益区社会保险基金支出预算情况表'!$A$3:$E$23</definedName>
    <definedName name="_xlnm._FilterDatabase" localSheetId="0" hidden="1">'1-1云南省曲靖市沾益区一般公共预算收入情况表'!$A$4:$F$40</definedName>
    <definedName name="_xlnm._FilterDatabase" localSheetId="12" hidden="1">'2-5沾益区本级政府性基金支出表（州（市）对下转移支付）'!$A$3:$E$18</definedName>
    <definedName name="_lst_r_地方财政预算表2015年全省汇总_10_科目编码名称">[2]_ESList!$A$1:$A$27</definedName>
    <definedName name="_xlnm.Print_Area" localSheetId="0">'1-1云南省曲靖市沾益区一般公共预算收入情况表'!$B$1:$E$40</definedName>
    <definedName name="_xlnm.Print_Area" localSheetId="1">'1-2云南省曲靖市沾益区一般公共预算支出情况表'!$B$1:$E$38</definedName>
    <definedName name="_xlnm.Print_Area" localSheetId="2">'1-3曲靖市沾益区区级一般公共预算收入情况表'!$B$1:$E$40</definedName>
    <definedName name="_xlnm.Print_Area" localSheetId="3">'1-4曲靖市沾益区区级一般公共预算支出情况表（公开到项级）'!$B$1:$E$1355</definedName>
    <definedName name="_xlnm.Print_Area" localSheetId="5">'1-6曲靖市沾益区一般公共预算支出表（州（市）对下转移支付项目'!$A$1:$C$42</definedName>
    <definedName name="_xlnm.Print_Area" localSheetId="6">'1-7曲靖市沾益区分地区税收返还和转移支付预算表'!$A$1:$D$21</definedName>
    <definedName name="_xlnm.Print_Area" localSheetId="8">'2-1曲靖市沾益区政府性基金预算收入情况表'!$B$1:$E$37</definedName>
    <definedName name="_xlnm.Print_Area" localSheetId="9">'2-2曲靖市沾益区政府性基金预算支出情况表'!$B$1:$E$274</definedName>
    <definedName name="_xlnm.Print_Area" localSheetId="10">'2-3沾益区本级政府性基金预算收入情况表'!$B$1:$E$37</definedName>
    <definedName name="_xlnm.Print_Area" localSheetId="11">'2-4曲靖市沾益区本级政府性基金预算支出情况表（公开到项级）'!$B$1:$E$276</definedName>
    <definedName name="_xlnm.Print_Area" localSheetId="12">'2-5沾益区本级政府性基金支出表（州（市）对下转移支付）'!$A$1:$D$15</definedName>
    <definedName name="_xlnm.Print_Titles" localSheetId="0">'1-1云南省曲靖市沾益区一般公共预算收入情况表'!$2:$4</definedName>
    <definedName name="_xlnm.Print_Titles" localSheetId="1">'1-2云南省曲靖市沾益区一般公共预算支出情况表'!$1:$3</definedName>
    <definedName name="_xlnm.Print_Titles" localSheetId="2">'1-3曲靖市沾益区区级一般公共预算收入情况表'!$1:$3</definedName>
    <definedName name="_xlnm.Print_Titles" localSheetId="3">'1-4曲靖市沾益区区级一般公共预算支出情况表（公开到项级）'!$1:$3</definedName>
    <definedName name="_xlnm.Print_Titles" localSheetId="5">'1-6曲靖市沾益区一般公共预算支出表（州（市）对下转移支付项目'!$1:$3</definedName>
    <definedName name="_xlnm.Print_Titles" localSheetId="6">'1-7曲靖市沾益区分地区税收返还和转移支付预算表'!$1:$3</definedName>
    <definedName name="_xlnm.Print_Titles" localSheetId="8">'2-1曲靖市沾益区政府性基金预算收入情况表'!$1:$3</definedName>
    <definedName name="_xlnm.Print_Titles" localSheetId="9">'2-2曲靖市沾益区政府性基金预算支出情况表'!$1:$3</definedName>
    <definedName name="_xlnm.Print_Titles" localSheetId="10">'2-3沾益区本级政府性基金预算收入情况表'!$1:$3</definedName>
    <definedName name="_xlnm.Print_Titles" localSheetId="11">'2-4曲靖市沾益区本级政府性基金预算支出情况表（公开到项级）'!$1:$3</definedName>
    <definedName name="_xlnm.Print_Titles" localSheetId="12">'2-5沾益区本级政府性基金支出表（州（市）对下转移支付）'!$1:$3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'3-1曲靖市沾益区国有资本经营收入预算情况表'!$A$1:$D$41</definedName>
    <definedName name="_xlnm.Print_Titles" localSheetId="13">'3-1曲靖市沾益区国有资本经营收入预算情况表'!$1:$3</definedName>
    <definedName name="专项收入年初预算数" localSheetId="13">#REF!</definedName>
    <definedName name="专项收入全年预计数" localSheetId="13">#REF!</definedName>
    <definedName name="_xlnm.Print_Area" localSheetId="14">'3-2曲靖市沾益区国有资本经营支出预算情况表'!$A$1:$D$28</definedName>
    <definedName name="_xlnm.Print_Titles" localSheetId="14">'3-2曲靖市沾益区国有资本经营支出预算情况表'!$1:$3</definedName>
    <definedName name="专项收入年初预算数" localSheetId="14">#REF!</definedName>
    <definedName name="专项收入全年预计数" localSheetId="14">#REF!</definedName>
    <definedName name="_xlnm.Print_Area" localSheetId="15">'3-3沾益区本级国有资本经营收入预算情况表'!$A$1:$D$35</definedName>
    <definedName name="_xlnm.Print_Titles" localSheetId="15">'3-3沾益区本级国有资本经营收入预算情况表'!$1:$3</definedName>
    <definedName name="专项收入年初预算数" localSheetId="15">#REF!</definedName>
    <definedName name="专项收入全年预计数" localSheetId="15">#REF!</definedName>
    <definedName name="_xlnm.Print_Area" localSheetId="16">'3-4沾益区本级国有资本经营支出预算情况表（公开到项级）'!$A$1:$D$21</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'4-1曲靖市沾益区社会保险基金收入预算情况表'!$A$1:$D$39</definedName>
    <definedName name="_xlnm.Print_Titles" localSheetId="19">'4-1曲靖市沾益区社会保险基金收入预算情况表'!$1:$3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'4-2曲靖市沾益区社会保险基金支出预算情况表'!$A$1:$D$23</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'4-3曲靖市沾益区本级社会保险基金收入预算情况表'!$A$1:$D$39</definedName>
    <definedName name="_xlnm.Print_Titles" localSheetId="21">'4-3曲靖市沾益区本级社会保险基金收入预算情况表'!$1:$3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'4-4曲靖市沾益区本级社会保险基金支出预算情况表'!$A$1:$D$23</definedName>
    <definedName name="专项收入年初预算数" localSheetId="22">#REF!</definedName>
    <definedName name="专项收入全年预计数" localSheetId="22">#REF!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'1-5曲靖市沾益区区级一般公共预算基本支出情况表（公开到款级）'!$A$1:$B$31</definedName>
    <definedName name="_xlnm.Print_Titles" localSheetId="4">'1-5曲靖市沾益区区级一般公共预算基本支出情况表（公开到款级）'!$1:$3</definedName>
  </definedNames>
  <calcPr calcId="144525" fullPrecision="0"/>
</workbook>
</file>

<file path=xl/sharedStrings.xml><?xml version="1.0" encoding="utf-8"?>
<sst xmlns="http://schemas.openxmlformats.org/spreadsheetml/2006/main" count="3784" uniqueCount="2149">
  <si>
    <t>1-1  2024年云南省曲靖市沾益区一般公共预算收入情况表</t>
  </si>
  <si>
    <t>单位：万元</t>
  </si>
  <si>
    <t>科目编码</t>
  </si>
  <si>
    <t>项目</t>
  </si>
  <si>
    <t>2023年执行数</t>
  </si>
  <si>
    <t>2024年预算数</t>
  </si>
  <si>
    <t>预算数比上年执行数增长%</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</si>
  <si>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</si>
  <si>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</si>
  <si>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</si>
  <si>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</si>
  <si>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</si>
  <si>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</si>
  <si>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</si>
  <si>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</si>
  <si>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</si>
  <si>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</si>
  <si>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</si>
  <si>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</si>
  <si>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</si>
  <si>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</si>
  <si>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</si>
  <si>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</si>
  <si>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</si>
  <si>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</si>
  <si>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</si>
  <si>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</si>
  <si>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</si>
  <si>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</si>
  <si>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</si>
  <si>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</si>
  <si>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</si>
  <si>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</si>
  <si>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</si>
  <si>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</si>
  <si>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</si>
  <si>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</si>
  <si>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</si>
  <si>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</si>
  <si>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</si>
  <si>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</si>
  <si>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</si>
  <si>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</si>
  <si>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</si>
  <si>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</si>
  <si>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</si>
  <si>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</si>
  <si>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</si>
  <si>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</si>
  <si>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</si>
  <si>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</si>
  <si>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</si>
  <si>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</si>
  <si>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</si>
  <si>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</si>
  <si>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</si>
  <si>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</si>
  <si>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全区一般公共预算收入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</si>
  <si>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</si>
  <si>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</si>
  <si>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</si>
  <si>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</si>
  <si>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</si>
  <si>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</si>
  <si>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</si>
  <si>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</si>
  <si>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</si>
  <si>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1-1  2024年云南省曲靖市沾益区一般公共预算支出情况表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</si>
  <si>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</si>
  <si>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</si>
  <si>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</si>
  <si>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</si>
  <si>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</si>
  <si>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</si>
  <si>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</si>
  <si>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</si>
  <si>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</si>
  <si>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</si>
  <si>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</si>
  <si>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</si>
  <si>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</si>
  <si>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</si>
  <si>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</si>
  <si>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</si>
  <si>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</si>
  <si>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</si>
  <si>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</si>
  <si>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</si>
  <si>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</si>
  <si>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</si>
  <si>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</si>
  <si>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</si>
  <si>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</si>
  <si>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</si>
  <si>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</si>
  <si>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</si>
  <si>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</si>
  <si>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</si>
  <si>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</si>
  <si>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</si>
  <si>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</si>
  <si>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</si>
  <si>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</si>
  <si>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</si>
  <si>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</si>
  <si>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</si>
  <si>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</si>
  <si>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</si>
  <si>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</si>
  <si>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</si>
  <si>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</si>
  <si>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</si>
  <si>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</si>
  <si>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</si>
  <si>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</si>
  <si>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</si>
  <si>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</si>
  <si>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</si>
  <si>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全省一般公共预算支出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</si>
  <si>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</si>
  <si>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</si>
  <si>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</si>
  <si>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</si>
  <si>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</si>
  <si>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</si>
  <si>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</si>
  <si>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</si>
  <si>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2024年曲靖市沾益区区级一般公共预算收入情况表</t>
  </si>
  <si>
    <t>2023年预算数</t>
  </si>
  <si>
    <t>比上年预算数增长%</t>
  </si>
  <si>
    <r>
      <rPr>
        <sz val="14"/>
        <rFont val="宋体"/>
        <charset val="134"/>
      </rPr>
      <t>10199</t>
    </r>
  </si>
  <si>
    <t>区级一般公共预算收入</t>
  </si>
  <si>
    <t xml:space="preserve">   上解收入</t>
  </si>
  <si>
    <t>1-3  2024年曲靖市沾益区区级一般公共预算支出情况表</t>
  </si>
  <si>
    <t>打印</t>
  </si>
  <si>
    <t>类-款-项</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</si>
  <si>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</si>
  <si>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</si>
  <si>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</si>
  <si>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</si>
  <si>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</si>
  <si>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</si>
  <si>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</si>
  <si>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</si>
  <si>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</si>
  <si>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</si>
  <si>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</si>
  <si>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</si>
  <si>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</si>
  <si>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</si>
  <si>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</si>
  <si>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</si>
  <si>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</si>
  <si>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</si>
  <si>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</si>
  <si>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</si>
  <si>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</si>
  <si>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</si>
  <si>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</si>
  <si>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</si>
  <si>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</si>
  <si>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</si>
  <si>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</si>
  <si>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</si>
  <si>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</si>
  <si>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</si>
  <si>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</si>
  <si>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</si>
  <si>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</si>
  <si>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</si>
  <si>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</si>
  <si>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</si>
  <si>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</si>
  <si>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</si>
  <si>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</si>
  <si>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</si>
  <si>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</si>
  <si>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</si>
  <si>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</si>
  <si>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</si>
  <si>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</si>
  <si>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</si>
  <si>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</si>
  <si>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</si>
  <si>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</si>
  <si>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</si>
  <si>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</si>
  <si>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</si>
  <si>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</si>
  <si>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</si>
  <si>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</si>
  <si>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</si>
  <si>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</si>
  <si>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</si>
  <si>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</si>
  <si>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</si>
  <si>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</si>
  <si>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</si>
  <si>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</si>
  <si>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</si>
  <si>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</si>
  <si>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</si>
  <si>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</si>
  <si>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</si>
  <si>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</si>
  <si>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</si>
  <si>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</si>
  <si>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</si>
  <si>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</si>
  <si>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</si>
  <si>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</si>
  <si>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</si>
  <si>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</si>
  <si>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</si>
  <si>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</si>
  <si>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</si>
  <si>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</si>
  <si>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</si>
  <si>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</si>
  <si>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</si>
  <si>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</si>
  <si>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产权战略与规划</t>
  </si>
  <si>
    <t xml:space="preserve">     专利试点和产业化推进</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</si>
  <si>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</si>
  <si>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</si>
  <si>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</si>
  <si>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</si>
  <si>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</si>
  <si>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</si>
  <si>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</si>
  <si>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</si>
  <si>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</si>
  <si>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</si>
  <si>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</si>
  <si>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</si>
  <si>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</si>
  <si>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</si>
  <si>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</si>
  <si>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</si>
  <si>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</si>
  <si>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</si>
  <si>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</si>
  <si>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</si>
  <si>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</si>
  <si>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</si>
  <si>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</si>
  <si>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</si>
  <si>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</si>
  <si>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</si>
  <si>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</si>
  <si>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</si>
  <si>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</si>
  <si>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</si>
  <si>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</si>
  <si>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</si>
  <si>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</si>
  <si>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</si>
  <si>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</si>
  <si>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</si>
  <si>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</si>
  <si>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</si>
  <si>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</si>
  <si>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</si>
  <si>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</si>
  <si>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</si>
  <si>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</si>
  <si>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</si>
  <si>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</si>
  <si>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</si>
  <si>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</si>
  <si>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</si>
  <si>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</si>
  <si>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</si>
  <si>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</si>
  <si>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</si>
  <si>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</si>
  <si>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201A</t>
  </si>
  <si>
    <t>区对下专项转移支付补助</t>
  </si>
  <si>
    <t xml:space="preserve">   对外合作与交流</t>
  </si>
  <si>
    <t xml:space="preserve">   其他外交支出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</si>
  <si>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</si>
  <si>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</si>
  <si>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</si>
  <si>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</si>
  <si>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</si>
  <si>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</si>
  <si>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</si>
  <si>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</si>
  <si>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</si>
  <si>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</si>
  <si>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</si>
  <si>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</si>
  <si>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</si>
  <si>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</si>
  <si>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</si>
  <si>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</si>
  <si>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</si>
  <si>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</si>
  <si>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203A</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</si>
  <si>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</si>
  <si>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</si>
  <si>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</si>
  <si>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</si>
  <si>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</si>
  <si>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</si>
  <si>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</si>
  <si>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</si>
  <si>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</si>
  <si>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</si>
  <si>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</si>
  <si>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</si>
  <si>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</si>
  <si>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</si>
  <si>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</si>
  <si>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</si>
  <si>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</si>
  <si>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</si>
  <si>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</si>
  <si>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</si>
  <si>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</si>
  <si>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</si>
  <si>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</si>
  <si>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</si>
  <si>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</si>
  <si>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</si>
  <si>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</si>
  <si>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</si>
  <si>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</si>
  <si>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</si>
  <si>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</si>
  <si>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</si>
  <si>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</si>
  <si>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</si>
  <si>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</si>
  <si>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</si>
  <si>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</si>
  <si>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</si>
  <si>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</si>
  <si>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</si>
  <si>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</si>
  <si>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</si>
  <si>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</si>
  <si>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</si>
  <si>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</si>
  <si>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</si>
  <si>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</si>
  <si>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</si>
  <si>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</si>
  <si>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</si>
  <si>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</si>
  <si>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</si>
  <si>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204A</t>
  </si>
  <si>
    <t>204B</t>
  </si>
  <si>
    <t>区对下一般性转移支付补助</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</si>
  <si>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</si>
  <si>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</si>
  <si>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</si>
  <si>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</si>
  <si>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</si>
  <si>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</si>
  <si>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</si>
  <si>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</si>
  <si>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</si>
  <si>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</si>
  <si>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</si>
  <si>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</si>
  <si>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</si>
  <si>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</si>
  <si>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</si>
  <si>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</si>
  <si>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</si>
  <si>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</si>
  <si>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</si>
  <si>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</si>
  <si>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</si>
  <si>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</si>
  <si>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</si>
  <si>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</si>
  <si>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</si>
  <si>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</si>
  <si>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</si>
  <si>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</si>
  <si>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</si>
  <si>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</si>
  <si>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</si>
  <si>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</si>
  <si>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</si>
  <si>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</si>
  <si>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</si>
  <si>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</si>
  <si>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</si>
  <si>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</si>
  <si>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</si>
  <si>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</si>
  <si>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</si>
  <si>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</si>
  <si>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</si>
  <si>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</si>
  <si>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</si>
  <si>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</si>
  <si>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</si>
  <si>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</si>
  <si>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</si>
  <si>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</si>
  <si>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205A</t>
  </si>
  <si>
    <t>205B</t>
  </si>
  <si>
    <t>区对下一般性转移支付补助（义务教育）</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</si>
  <si>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</si>
  <si>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</si>
  <si>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</si>
  <si>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</si>
  <si>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</si>
  <si>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</si>
  <si>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</si>
  <si>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</si>
  <si>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</si>
  <si>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</si>
  <si>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</si>
  <si>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</si>
  <si>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</si>
  <si>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</si>
  <si>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</si>
  <si>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</si>
  <si>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</si>
  <si>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</si>
  <si>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</si>
  <si>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</si>
  <si>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</si>
  <si>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</si>
  <si>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</si>
  <si>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</si>
  <si>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</si>
  <si>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</si>
  <si>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</si>
  <si>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</si>
  <si>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</si>
  <si>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</si>
  <si>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</si>
  <si>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</si>
  <si>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</si>
  <si>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</si>
  <si>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</si>
  <si>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</si>
  <si>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</si>
  <si>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</si>
  <si>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</si>
  <si>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</si>
  <si>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</si>
  <si>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</si>
  <si>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</si>
  <si>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</si>
  <si>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</si>
  <si>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</si>
  <si>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</si>
  <si>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</si>
  <si>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206A</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</si>
  <si>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</si>
  <si>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</si>
  <si>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</si>
  <si>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</si>
  <si>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</si>
  <si>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</si>
  <si>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</si>
  <si>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</si>
  <si>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</si>
  <si>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</si>
  <si>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</si>
  <si>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</si>
  <si>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</si>
  <si>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</si>
  <si>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</si>
  <si>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</si>
  <si>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</si>
  <si>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</si>
  <si>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</si>
  <si>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</si>
  <si>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</si>
  <si>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</si>
  <si>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</si>
  <si>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</si>
  <si>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</si>
  <si>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</si>
  <si>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</si>
  <si>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</si>
  <si>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</si>
  <si>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</si>
  <si>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</si>
  <si>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</si>
  <si>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</si>
  <si>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</si>
  <si>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</si>
  <si>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</si>
  <si>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</si>
  <si>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</si>
  <si>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</si>
  <si>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</si>
  <si>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</si>
  <si>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</si>
  <si>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</si>
  <si>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207A</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</si>
  <si>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</si>
  <si>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</si>
  <si>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</si>
  <si>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</si>
  <si>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</si>
  <si>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</si>
  <si>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</si>
  <si>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</si>
  <si>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</si>
  <si>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</si>
  <si>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</si>
  <si>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</si>
  <si>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</si>
  <si>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</si>
  <si>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</si>
  <si>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</si>
  <si>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</si>
  <si>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</si>
  <si>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</si>
  <si>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</si>
  <si>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</si>
  <si>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</si>
  <si>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</si>
  <si>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</si>
  <si>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</si>
  <si>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</si>
  <si>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</si>
  <si>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</si>
  <si>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</si>
  <si>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</si>
  <si>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</si>
  <si>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</si>
  <si>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</si>
  <si>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</si>
  <si>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</si>
  <si>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</si>
  <si>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</si>
  <si>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</si>
  <si>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</si>
  <si>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</si>
  <si>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</si>
  <si>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</si>
  <si>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</si>
  <si>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</si>
  <si>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</si>
  <si>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</si>
  <si>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</si>
  <si>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</si>
  <si>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</si>
  <si>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</si>
  <si>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</si>
  <si>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</si>
  <si>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</si>
  <si>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</si>
  <si>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</si>
  <si>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</si>
  <si>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</si>
  <si>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</si>
  <si>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</si>
  <si>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</si>
  <si>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</si>
  <si>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</si>
  <si>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</si>
  <si>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</si>
  <si>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</si>
  <si>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</si>
  <si>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</si>
  <si>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</si>
  <si>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</si>
  <si>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</si>
  <si>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</si>
  <si>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</si>
  <si>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</si>
  <si>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</si>
  <si>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</si>
  <si>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</si>
  <si>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</si>
  <si>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</si>
  <si>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</si>
  <si>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</si>
  <si>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</si>
  <si>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</si>
  <si>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</si>
  <si>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</si>
  <si>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</si>
  <si>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</si>
  <si>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</si>
  <si>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</si>
  <si>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</si>
  <si>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</si>
  <si>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</si>
  <si>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</si>
  <si>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</si>
  <si>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</si>
  <si>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</si>
  <si>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</si>
  <si>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</si>
  <si>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</si>
  <si>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</si>
  <si>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</si>
  <si>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</si>
  <si>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</si>
  <si>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</si>
  <si>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</si>
  <si>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208A</t>
  </si>
  <si>
    <t>208B</t>
  </si>
  <si>
    <t>区对下一般性转移支付补助（基本养老保险和低保）</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</si>
  <si>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</si>
  <si>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</si>
  <si>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</si>
  <si>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</si>
  <si>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</si>
  <si>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</si>
  <si>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</si>
  <si>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</si>
  <si>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</si>
  <si>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</si>
  <si>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</si>
  <si>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</si>
  <si>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</si>
  <si>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</si>
  <si>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</si>
  <si>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</si>
  <si>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</si>
  <si>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</si>
  <si>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</si>
  <si>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</si>
  <si>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</si>
  <si>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</si>
  <si>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</si>
  <si>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</si>
  <si>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</si>
  <si>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</si>
  <si>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</si>
  <si>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</si>
  <si>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</si>
  <si>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</si>
  <si>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</si>
  <si>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</si>
  <si>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</si>
  <si>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</si>
  <si>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</si>
  <si>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</si>
  <si>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</si>
  <si>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</si>
  <si>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</si>
  <si>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</si>
  <si>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</si>
  <si>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</si>
  <si>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</si>
  <si>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</si>
  <si>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</si>
  <si>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</si>
  <si>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</si>
  <si>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</si>
  <si>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</si>
  <si>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</si>
  <si>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</si>
  <si>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</si>
  <si>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</si>
  <si>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</si>
  <si>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</si>
  <si>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</si>
  <si>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</si>
  <si>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</si>
  <si>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</si>
  <si>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</si>
  <si>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</si>
  <si>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</si>
  <si>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</si>
  <si>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210A</t>
  </si>
  <si>
    <t>210B</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</si>
  <si>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</si>
  <si>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</si>
  <si>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</si>
  <si>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</si>
  <si>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</si>
  <si>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</si>
  <si>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</si>
  <si>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</si>
  <si>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</si>
  <si>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</si>
  <si>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</si>
  <si>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</si>
  <si>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</si>
  <si>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</si>
  <si>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</si>
  <si>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</si>
  <si>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</si>
  <si>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</si>
  <si>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</si>
  <si>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</si>
  <si>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</si>
  <si>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</si>
  <si>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</si>
  <si>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</si>
  <si>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</si>
  <si>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</si>
  <si>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</si>
  <si>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</si>
  <si>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</si>
  <si>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</si>
  <si>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</si>
  <si>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</si>
  <si>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</si>
  <si>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</si>
  <si>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</si>
  <si>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</si>
  <si>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</si>
  <si>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</si>
  <si>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</si>
  <si>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</si>
  <si>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</si>
  <si>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</si>
  <si>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</si>
  <si>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</si>
  <si>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</si>
  <si>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</si>
  <si>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</si>
  <si>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</si>
  <si>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</si>
  <si>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</si>
  <si>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</si>
  <si>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</si>
  <si>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</si>
  <si>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</si>
  <si>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</si>
  <si>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</si>
  <si>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</si>
  <si>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</si>
  <si>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</si>
  <si>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</si>
  <si>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</si>
  <si>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</si>
  <si>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</si>
  <si>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</si>
  <si>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</si>
  <si>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</si>
  <si>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</si>
  <si>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</si>
  <si>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</si>
  <si>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</si>
  <si>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211A</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</si>
  <si>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</si>
  <si>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</si>
  <si>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</si>
  <si>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</si>
  <si>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</si>
  <si>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</si>
  <si>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</si>
  <si>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</si>
  <si>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</si>
  <si>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</si>
  <si>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</si>
  <si>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</si>
  <si>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</si>
  <si>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</si>
  <si>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</si>
  <si>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</si>
  <si>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</si>
  <si>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</si>
  <si>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</si>
  <si>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212A</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</si>
  <si>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</si>
  <si>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</si>
  <si>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</si>
  <si>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</si>
  <si>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</si>
  <si>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</si>
  <si>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</si>
  <si>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</si>
  <si>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</si>
  <si>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</si>
  <si>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</si>
  <si>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</si>
  <si>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</si>
  <si>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</si>
  <si>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</si>
  <si>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</si>
  <si>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</si>
  <si>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</si>
  <si>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</si>
  <si>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</si>
  <si>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</si>
  <si>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</si>
  <si>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</si>
  <si>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</si>
  <si>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</si>
  <si>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</si>
  <si>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</si>
  <si>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</si>
  <si>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</si>
  <si>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</si>
  <si>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</si>
  <si>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</si>
  <si>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</si>
  <si>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</si>
  <si>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</si>
  <si>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</si>
  <si>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</si>
  <si>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</si>
  <si>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</si>
  <si>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</si>
  <si>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</si>
  <si>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</si>
  <si>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</si>
  <si>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</si>
  <si>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</si>
  <si>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</si>
  <si>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</si>
  <si>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</si>
  <si>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</si>
  <si>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</si>
  <si>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</si>
  <si>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</si>
  <si>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</si>
  <si>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</si>
  <si>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</si>
  <si>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</si>
  <si>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</si>
  <si>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</si>
  <si>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</si>
  <si>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</si>
  <si>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</si>
  <si>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</si>
  <si>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</si>
  <si>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</si>
  <si>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</si>
  <si>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</si>
  <si>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</si>
  <si>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</si>
  <si>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</si>
  <si>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</si>
  <si>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</si>
  <si>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</si>
  <si>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</si>
  <si>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</si>
  <si>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</si>
  <si>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</si>
  <si>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</si>
  <si>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</si>
  <si>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</si>
  <si>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</si>
  <si>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</si>
  <si>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</si>
  <si>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</si>
  <si>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</si>
  <si>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</si>
  <si>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</si>
  <si>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</si>
  <si>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</si>
  <si>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</si>
  <si>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</si>
  <si>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</si>
  <si>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</si>
  <si>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</si>
  <si>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</si>
  <si>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</si>
  <si>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213A</t>
  </si>
  <si>
    <t>213B</t>
  </si>
  <si>
    <t>区对下一般性转移支付补助（农村综合改革）</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</si>
  <si>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</si>
  <si>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</si>
  <si>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</si>
  <si>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</si>
  <si>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</si>
  <si>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</si>
  <si>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</si>
  <si>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</si>
  <si>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</si>
  <si>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</si>
  <si>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</si>
  <si>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</si>
  <si>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</si>
  <si>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</si>
  <si>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</si>
  <si>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</si>
  <si>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</si>
  <si>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</si>
  <si>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</si>
  <si>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</si>
  <si>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</si>
  <si>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</si>
  <si>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</si>
  <si>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</si>
  <si>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</si>
  <si>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</si>
  <si>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</si>
  <si>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</si>
  <si>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</si>
  <si>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</si>
  <si>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</si>
  <si>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</si>
  <si>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</si>
  <si>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</si>
  <si>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</si>
  <si>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</si>
  <si>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</si>
  <si>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</si>
  <si>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</si>
  <si>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</si>
  <si>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</si>
  <si>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</si>
  <si>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</si>
  <si>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</si>
  <si>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</si>
  <si>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</si>
  <si>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</si>
  <si>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</si>
  <si>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</si>
  <si>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</si>
  <si>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214A</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</si>
  <si>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</si>
  <si>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</si>
  <si>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</si>
  <si>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</si>
  <si>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</si>
  <si>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</si>
  <si>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</si>
  <si>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</si>
  <si>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</si>
  <si>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</si>
  <si>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</si>
  <si>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</si>
  <si>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</si>
  <si>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</si>
  <si>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</si>
  <si>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</si>
  <si>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</si>
  <si>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</si>
  <si>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</si>
  <si>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</si>
  <si>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</si>
  <si>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</si>
  <si>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</si>
  <si>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</si>
  <si>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</si>
  <si>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</si>
  <si>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无线电及信息通信监管</t>
  </si>
  <si>
    <t xml:space="preserve">     工业和信息产业战略研究与标准制定</t>
  </si>
  <si>
    <t xml:space="preserve">     工业和信息产业支持</t>
  </si>
  <si>
    <t xml:space="preserve">     电子专项工程</t>
  </si>
  <si>
    <t xml:space="preserve">     技术基础研究</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</si>
  <si>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</si>
  <si>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</si>
  <si>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</si>
  <si>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</si>
  <si>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</si>
  <si>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</si>
  <si>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</si>
  <si>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</si>
  <si>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</si>
  <si>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</si>
  <si>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</si>
  <si>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</si>
  <si>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</si>
  <si>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</si>
  <si>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</si>
  <si>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</si>
  <si>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</si>
  <si>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</si>
  <si>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215A</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</si>
  <si>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</si>
  <si>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</si>
  <si>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</si>
  <si>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</si>
  <si>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</si>
  <si>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</si>
  <si>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</si>
  <si>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</si>
  <si>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</si>
  <si>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</si>
  <si>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</si>
  <si>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</si>
  <si>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216A</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</si>
  <si>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</si>
  <si>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</si>
  <si>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</si>
  <si>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</si>
  <si>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</si>
  <si>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</si>
  <si>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</si>
  <si>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</si>
  <si>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</si>
  <si>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</si>
  <si>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</si>
  <si>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</si>
  <si>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</si>
  <si>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</si>
  <si>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</si>
  <si>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</si>
  <si>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</si>
  <si>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</si>
  <si>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</si>
  <si>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</si>
  <si>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 xml:space="preserve">     重点企业贷款贴息</t>
  </si>
  <si>
    <t>217A</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</si>
  <si>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</si>
  <si>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</si>
  <si>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</si>
  <si>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</si>
  <si>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</si>
  <si>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</si>
  <si>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</si>
  <si>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</si>
  <si>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</si>
  <si>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</si>
  <si>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</si>
  <si>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</si>
  <si>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</si>
  <si>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</si>
  <si>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</si>
  <si>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</si>
  <si>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</si>
  <si>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</si>
  <si>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</si>
  <si>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</si>
  <si>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</si>
  <si>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</si>
  <si>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</si>
  <si>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</si>
  <si>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</si>
  <si>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</si>
  <si>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</si>
  <si>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</si>
  <si>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</si>
  <si>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</si>
  <si>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</si>
  <si>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</si>
  <si>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</si>
  <si>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</si>
  <si>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</si>
  <si>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</si>
  <si>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</si>
  <si>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</si>
  <si>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</si>
  <si>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</si>
  <si>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</si>
  <si>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</si>
  <si>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</si>
  <si>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</si>
  <si>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</si>
  <si>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</si>
  <si>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220A</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</si>
  <si>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</si>
  <si>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</si>
  <si>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</si>
  <si>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</si>
  <si>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</si>
  <si>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</si>
  <si>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</si>
  <si>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</si>
  <si>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</si>
  <si>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</si>
  <si>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</si>
  <si>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</si>
  <si>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</si>
  <si>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</si>
  <si>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</si>
  <si>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</si>
  <si>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</si>
  <si>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</si>
  <si>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</si>
  <si>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221A</t>
  </si>
  <si>
    <t xml:space="preserve">   粮油事务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</si>
  <si>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</si>
  <si>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</si>
  <si>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</si>
  <si>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</si>
  <si>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</si>
  <si>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</si>
  <si>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</si>
  <si>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</si>
  <si>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</si>
  <si>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</si>
  <si>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</si>
  <si>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物资保管体系</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</si>
  <si>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</si>
  <si>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</si>
  <si>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</si>
  <si>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</si>
  <si>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</si>
  <si>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</si>
  <si>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</si>
  <si>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</si>
  <si>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</si>
  <si>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</si>
  <si>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</si>
  <si>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</si>
  <si>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</si>
  <si>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</si>
  <si>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</si>
  <si>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</si>
  <si>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</si>
  <si>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</si>
  <si>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</si>
  <si>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</si>
  <si>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</si>
  <si>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</si>
  <si>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</si>
  <si>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</si>
  <si>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</si>
  <si>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</si>
  <si>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</si>
  <si>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</si>
  <si>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</si>
  <si>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</si>
  <si>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</si>
  <si>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</si>
  <si>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</si>
  <si>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</si>
  <si>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</si>
  <si>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</si>
  <si>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222A</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</si>
  <si>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</si>
  <si>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</si>
  <si>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</si>
  <si>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</si>
  <si>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</si>
  <si>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</si>
  <si>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</si>
  <si>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</si>
  <si>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</si>
  <si>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</si>
  <si>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</si>
  <si>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</si>
  <si>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</si>
  <si>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</si>
  <si>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</si>
  <si>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</si>
  <si>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</si>
  <si>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</si>
  <si>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</si>
  <si>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</si>
  <si>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</si>
  <si>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</si>
  <si>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</si>
  <si>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</si>
  <si>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</si>
  <si>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</si>
  <si>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</si>
  <si>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</si>
  <si>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</si>
  <si>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</si>
  <si>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</si>
  <si>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</si>
  <si>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</si>
  <si>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</si>
  <si>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</si>
  <si>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</si>
  <si>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</si>
  <si>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</si>
  <si>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</si>
  <si>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</si>
  <si>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224A</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</si>
  <si>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</si>
  <si>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</si>
  <si>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</si>
  <si>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</si>
  <si>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</si>
  <si>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232A</t>
  </si>
  <si>
    <t xml:space="preserve">   地方政府一般债务发行费用支出</t>
  </si>
  <si>
    <t xml:space="preserve">   年初预留</t>
  </si>
  <si>
    <t>229A</t>
  </si>
  <si>
    <t>区级一般公共预算支出</t>
  </si>
  <si>
    <t>1-5  2024年曲靖市沾益区区级一般公共预算政府预算经济分类表（基本支出）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</si>
  <si>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</si>
  <si>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</si>
  <si>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</si>
  <si>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</si>
  <si>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</si>
  <si>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</si>
  <si>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</si>
  <si>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</si>
  <si>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</si>
  <si>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</si>
  <si>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</si>
  <si>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</si>
  <si>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</si>
  <si>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</si>
  <si>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</si>
  <si>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</si>
  <si>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</si>
  <si>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</si>
  <si>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</si>
  <si>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</si>
  <si>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</si>
  <si>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</si>
  <si>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</si>
  <si>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</si>
  <si>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</si>
  <si>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</si>
  <si>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</si>
  <si>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</si>
  <si>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</si>
  <si>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1-6  2024年曲靖市沾益区一般公共预算支出表（州（市）对下转移支付项目）</t>
  </si>
  <si>
    <t>项       目</t>
  </si>
  <si>
    <t>其中：延续项目</t>
  </si>
  <si>
    <t>其中：新增项目</t>
  </si>
  <si>
    <t>一般公共服务支出</t>
  </si>
  <si>
    <t>……</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</si>
  <si>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</si>
  <si>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</si>
  <si>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</si>
  <si>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</si>
  <si>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</si>
  <si>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</si>
  <si>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</si>
  <si>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</si>
  <si>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</si>
  <si>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</si>
  <si>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</si>
  <si>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</si>
  <si>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</si>
  <si>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</si>
  <si>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</si>
  <si>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</si>
  <si>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</si>
  <si>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</si>
  <si>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</si>
  <si>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说明：沾益区无区对下转移支付项目</t>
  </si>
  <si>
    <t>1-7  2024年曲靖市沾益区分地区税收返还和转移支付预算表</t>
  </si>
  <si>
    <t>州（市）</t>
  </si>
  <si>
    <t>税收返还</t>
  </si>
  <si>
    <t>转移支付</t>
  </si>
  <si>
    <t>一、提前下达数</t>
  </si>
  <si>
    <t>沾益区</t>
  </si>
  <si>
    <t xml:space="preserve"> </t>
  </si>
  <si>
    <t>二、预算数</t>
  </si>
  <si>
    <t>无</t>
  </si>
  <si>
    <t>说明：沾益区无一般公共预算税收返还和转移支付预算</t>
  </si>
  <si>
    <t>1-8  2024年曲靖市沾益区区级“三公”经费预算财政拨款情况统计表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</si>
  <si>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</si>
  <si>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</si>
  <si>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</si>
  <si>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</si>
  <si>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</si>
  <si>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</si>
  <si>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</si>
  <si>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</si>
  <si>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曲靖市沾益区2024年“三公”经费预算950万元，比2023年975.83万元减少25.83万元，减幅3%。其中：因公出国（境）费0万元，同比无变化；公务接待费298万元，同比减少11.73万元，减幅3.79%；公务用车购置费652万元，同比增加33万元，增幅49.25%(公务用车运行费552万元，同比减少47.1万元，减幅7.86%）。“三公”经费减少原因为：曲靖市沾益区按照中央、省、市、区委政府的工作部署要求，牢固树立过紧日子思想，大力压减“三公经费”。  </t>
  </si>
  <si>
    <t>2-1 2024年曲靖市沾益区政府性基金预算收入情况表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</si>
  <si>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</si>
  <si>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</si>
  <si>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</si>
  <si>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</si>
  <si>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</si>
  <si>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</si>
  <si>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</si>
  <si>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</si>
  <si>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</si>
  <si>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</si>
  <si>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</si>
  <si>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</si>
  <si>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</si>
  <si>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</si>
  <si>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</si>
  <si>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</si>
  <si>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</si>
  <si>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</si>
  <si>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</si>
  <si>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</si>
  <si>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</si>
  <si>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</si>
  <si>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</si>
  <si>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</si>
  <si>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</si>
  <si>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</si>
  <si>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</si>
  <si>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</si>
  <si>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</si>
  <si>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</si>
  <si>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</si>
  <si>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</si>
  <si>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</si>
  <si>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</si>
  <si>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</si>
  <si>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</si>
  <si>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</si>
  <si>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</si>
  <si>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</si>
  <si>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</si>
  <si>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</si>
  <si>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</si>
  <si>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</si>
  <si>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</si>
  <si>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</si>
  <si>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</si>
  <si>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</si>
  <si>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</si>
  <si>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全区政府性基金预算收入</t>
  </si>
  <si>
    <t>地方政府专项债务收入</t>
  </si>
  <si>
    <t xml:space="preserve">  政府性基金转移收入</t>
  </si>
  <si>
    <t xml:space="preserve">     政府性基金补助收入</t>
  </si>
  <si>
    <t xml:space="preserve">     抗疫特别国债转移支付收入</t>
  </si>
  <si>
    <t>2-2 2024年曲靖市沾益区政府性基金预算支出情况表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</si>
  <si>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</si>
  <si>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</si>
  <si>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</si>
  <si>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</si>
  <si>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</si>
  <si>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</si>
  <si>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</si>
  <si>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</si>
  <si>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</si>
  <si>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</si>
  <si>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</si>
  <si>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</si>
  <si>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</si>
  <si>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</si>
  <si>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</si>
  <si>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</si>
  <si>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</si>
  <si>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</si>
  <si>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</si>
  <si>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</si>
  <si>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</si>
  <si>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</si>
  <si>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</si>
  <si>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</si>
  <si>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</si>
  <si>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</si>
  <si>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</si>
  <si>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</si>
  <si>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</si>
  <si>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</si>
  <si>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</si>
  <si>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</si>
  <si>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</si>
  <si>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</si>
  <si>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</si>
  <si>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</si>
  <si>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</si>
  <si>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</si>
  <si>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</si>
  <si>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</si>
  <si>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</si>
  <si>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</si>
  <si>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</si>
  <si>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</si>
  <si>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</si>
  <si>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</si>
  <si>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</si>
  <si>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</si>
  <si>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</si>
  <si>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</si>
  <si>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</si>
  <si>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</si>
  <si>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</si>
  <si>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</si>
  <si>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</si>
  <si>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</si>
  <si>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</si>
  <si>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</si>
  <si>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</si>
  <si>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</si>
  <si>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</si>
  <si>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</si>
  <si>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</si>
  <si>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</si>
  <si>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</si>
  <si>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</si>
  <si>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</si>
  <si>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</si>
  <si>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</si>
  <si>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</si>
  <si>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</si>
  <si>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</si>
  <si>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</si>
  <si>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</si>
  <si>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</si>
  <si>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</si>
  <si>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</si>
  <si>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</si>
  <si>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 xml:space="preserve">      农业生产发展支出</t>
  </si>
  <si>
    <t xml:space="preserve">      农业农村生态环境支出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</si>
  <si>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</si>
  <si>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</si>
  <si>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</si>
  <si>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</si>
  <si>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</si>
  <si>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</si>
  <si>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</si>
  <si>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</si>
  <si>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</si>
  <si>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</si>
  <si>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</si>
  <si>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</si>
  <si>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</si>
  <si>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</si>
  <si>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</si>
  <si>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</si>
  <si>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</si>
  <si>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</si>
  <si>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</si>
  <si>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</si>
  <si>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</si>
  <si>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</si>
  <si>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</si>
  <si>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</si>
  <si>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</si>
  <si>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</si>
  <si>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</si>
  <si>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</si>
  <si>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</si>
  <si>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</si>
  <si>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</si>
  <si>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</si>
  <si>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</si>
  <si>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</si>
  <si>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</si>
  <si>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</si>
  <si>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</si>
  <si>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</si>
  <si>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</si>
  <si>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</si>
  <si>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</si>
  <si>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</si>
  <si>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</si>
  <si>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</si>
  <si>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</si>
  <si>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</si>
  <si>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</si>
  <si>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</si>
  <si>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</si>
  <si>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</si>
  <si>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</si>
  <si>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</si>
  <si>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</si>
  <si>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</si>
  <si>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</si>
  <si>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</si>
  <si>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</si>
  <si>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</si>
  <si>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</si>
  <si>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</si>
  <si>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</si>
  <si>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</si>
  <si>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</si>
  <si>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</si>
  <si>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</si>
  <si>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</si>
  <si>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</si>
  <si>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</si>
  <si>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</si>
  <si>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</si>
  <si>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</si>
  <si>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</si>
  <si>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</si>
  <si>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</si>
  <si>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</si>
  <si>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</si>
  <si>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</si>
  <si>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</si>
  <si>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</si>
  <si>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</si>
  <si>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</si>
  <si>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</si>
  <si>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</si>
  <si>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</si>
  <si>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</si>
  <si>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</si>
  <si>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</si>
  <si>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</si>
  <si>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</si>
  <si>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</si>
  <si>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</si>
  <si>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</si>
  <si>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</si>
  <si>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</si>
  <si>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</si>
  <si>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</si>
  <si>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</si>
  <si>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</si>
  <si>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</si>
  <si>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</si>
  <si>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</si>
  <si>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</si>
  <si>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</si>
  <si>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</si>
  <si>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</si>
  <si>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</si>
  <si>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</si>
  <si>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</si>
  <si>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</si>
  <si>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</si>
  <si>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</si>
  <si>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</si>
  <si>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</si>
  <si>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</si>
  <si>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</si>
  <si>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</si>
  <si>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</si>
  <si>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</si>
  <si>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</si>
  <si>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</si>
  <si>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</si>
  <si>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</si>
  <si>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</si>
  <si>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</si>
  <si>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</si>
  <si>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</si>
  <si>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</si>
  <si>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</si>
  <si>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</si>
  <si>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</si>
  <si>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</si>
  <si>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</si>
  <si>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</si>
  <si>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</si>
  <si>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</si>
  <si>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</si>
  <si>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</si>
  <si>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</si>
  <si>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</si>
  <si>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</si>
  <si>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</si>
  <si>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</si>
  <si>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</si>
  <si>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</si>
  <si>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</si>
  <si>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</si>
  <si>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</si>
  <si>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</si>
  <si>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</si>
  <si>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</si>
  <si>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</si>
  <si>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</si>
  <si>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</si>
  <si>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</si>
  <si>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</si>
  <si>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</si>
  <si>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</si>
  <si>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</si>
  <si>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</si>
  <si>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</si>
  <si>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</si>
  <si>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</si>
  <si>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</si>
  <si>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</si>
  <si>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</si>
  <si>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</si>
  <si>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</si>
  <si>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</si>
  <si>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</si>
  <si>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</si>
  <si>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</si>
  <si>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</si>
  <si>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</si>
  <si>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</si>
  <si>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</si>
  <si>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</si>
  <si>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</si>
  <si>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</si>
  <si>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</si>
  <si>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</si>
  <si>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</si>
  <si>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</si>
  <si>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</si>
  <si>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</si>
  <si>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</si>
  <si>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</si>
  <si>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</si>
  <si>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</si>
  <si>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</si>
  <si>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</si>
  <si>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</si>
  <si>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</si>
  <si>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</si>
  <si>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</si>
  <si>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</si>
  <si>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</si>
  <si>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</si>
  <si>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</si>
  <si>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</si>
  <si>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</si>
  <si>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</si>
  <si>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</si>
  <si>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</si>
  <si>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</si>
  <si>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</si>
  <si>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</si>
  <si>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</si>
  <si>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</si>
  <si>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</si>
  <si>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</si>
  <si>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</si>
  <si>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</si>
  <si>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</si>
  <si>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</si>
  <si>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</si>
  <si>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</si>
  <si>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</si>
  <si>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</si>
  <si>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</si>
  <si>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</si>
  <si>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</si>
  <si>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</si>
  <si>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</si>
  <si>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</si>
  <si>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</si>
  <si>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</si>
  <si>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</si>
  <si>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</si>
  <si>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</si>
  <si>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</si>
  <si>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</si>
  <si>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</si>
  <si>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</si>
  <si>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</si>
  <si>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</si>
  <si>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</si>
  <si>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</si>
  <si>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</si>
  <si>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</si>
  <si>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</si>
  <si>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</si>
  <si>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</si>
  <si>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</si>
  <si>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</si>
  <si>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</si>
  <si>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</si>
  <si>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</si>
  <si>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</si>
  <si>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</si>
  <si>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</si>
  <si>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</si>
  <si>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</si>
  <si>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</si>
  <si>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</si>
  <si>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</si>
  <si>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</si>
  <si>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</si>
  <si>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</si>
  <si>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</si>
  <si>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</si>
  <si>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</si>
  <si>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</si>
  <si>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</si>
  <si>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</si>
  <si>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</si>
  <si>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</si>
  <si>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</si>
  <si>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</si>
  <si>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</si>
  <si>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</si>
  <si>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</si>
  <si>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</si>
  <si>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</si>
  <si>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</si>
  <si>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</si>
  <si>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</si>
  <si>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</si>
  <si>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</si>
  <si>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</si>
  <si>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</si>
  <si>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</si>
  <si>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</si>
  <si>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</si>
  <si>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</si>
  <si>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</si>
  <si>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</si>
  <si>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</si>
  <si>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</si>
  <si>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</si>
  <si>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</si>
  <si>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</si>
  <si>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</si>
  <si>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</si>
  <si>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</si>
  <si>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</si>
  <si>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</si>
  <si>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</si>
  <si>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</si>
  <si>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</si>
  <si>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</si>
  <si>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</si>
  <si>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</si>
  <si>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</si>
  <si>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</si>
  <si>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</si>
  <si>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</si>
  <si>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</si>
  <si>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</si>
  <si>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</si>
  <si>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</si>
  <si>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</si>
  <si>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</si>
  <si>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</si>
  <si>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</si>
  <si>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</si>
  <si>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</si>
  <si>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</si>
  <si>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</si>
  <si>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</si>
  <si>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</si>
  <si>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</si>
  <si>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</si>
  <si>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</si>
  <si>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</si>
  <si>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</si>
  <si>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</si>
  <si>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</si>
  <si>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</si>
  <si>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</si>
  <si>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</si>
  <si>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</si>
  <si>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</si>
  <si>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</si>
  <si>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</si>
  <si>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</si>
  <si>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</si>
  <si>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</si>
  <si>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</si>
  <si>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</si>
  <si>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</si>
  <si>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</si>
  <si>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</si>
  <si>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</si>
  <si>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</si>
  <si>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</si>
  <si>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</si>
  <si>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</si>
  <si>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</si>
  <si>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</si>
  <si>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</si>
  <si>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</si>
  <si>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</si>
  <si>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</si>
  <si>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</si>
  <si>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</si>
  <si>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</si>
  <si>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</si>
  <si>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</si>
  <si>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</si>
  <si>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</si>
  <si>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</si>
  <si>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</si>
  <si>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</si>
  <si>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</si>
  <si>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</si>
  <si>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</si>
  <si>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</si>
  <si>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</si>
  <si>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</si>
  <si>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</si>
  <si>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</si>
  <si>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</si>
  <si>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</si>
  <si>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全区政府性基金支出</t>
  </si>
  <si>
    <t>是</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</si>
  <si>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</si>
  <si>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</si>
  <si>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</si>
  <si>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</si>
  <si>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</si>
  <si>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</si>
  <si>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</si>
  <si>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</si>
  <si>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</si>
  <si>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</si>
  <si>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</si>
  <si>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</si>
  <si>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</si>
  <si>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2024年曲靖市沾益区本级政府性基金预算收入情况表</t>
  </si>
  <si>
    <t>区级政府性基金预算收入</t>
  </si>
  <si>
    <t xml:space="preserve">   政府性基金补助收入</t>
  </si>
  <si>
    <t>否</t>
  </si>
  <si>
    <t xml:space="preserve">     政府性基金上解收入</t>
  </si>
  <si>
    <t>2-4 2024年曲靖市沾益区本级政府性基金预算支出情况表（公开到项级）</t>
  </si>
  <si>
    <t>类</t>
  </si>
  <si>
    <t xml:space="preserve">      农业生产发展</t>
  </si>
  <si>
    <t>省本级政府性基金支出</t>
  </si>
  <si>
    <t>2300401</t>
  </si>
  <si>
    <t xml:space="preserve">     政府性基金补助支出</t>
  </si>
  <si>
    <t>203308</t>
  </si>
  <si>
    <t>23011</t>
  </si>
  <si>
    <t xml:space="preserve">   地方政府专项债务转贷支出</t>
  </si>
  <si>
    <t>上年结转对应安排支出</t>
  </si>
  <si>
    <t>2-5  2024年曲靖市沾益区本级政府性基金支出表（州（市）对下转移支付）</t>
  </si>
  <si>
    <t>本年支出小计</t>
  </si>
  <si>
    <t>说明：沾益区无区对下政府性基金转移支付</t>
  </si>
  <si>
    <t>3-1  2024年曲靖市沾益区国有资本经营收入预算情况表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</si>
  <si>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</si>
  <si>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</si>
  <si>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</si>
  <si>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</si>
  <si>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</si>
  <si>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</si>
  <si>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</si>
  <si>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</si>
  <si>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</si>
  <si>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</si>
  <si>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</si>
  <si>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</si>
  <si>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</si>
  <si>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</si>
  <si>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</si>
  <si>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</si>
  <si>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</si>
  <si>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</si>
  <si>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</si>
  <si>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</si>
  <si>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</si>
  <si>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</si>
  <si>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</si>
  <si>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</si>
  <si>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</si>
  <si>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</si>
  <si>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</si>
  <si>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</si>
  <si>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</si>
  <si>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</si>
  <si>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</si>
  <si>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</si>
  <si>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</si>
  <si>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</si>
  <si>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</si>
  <si>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全区国有资本经营收入</t>
  </si>
  <si>
    <t>上年结转</t>
  </si>
  <si>
    <t>账务调整收入</t>
  </si>
  <si>
    <t>3-2  2024年曲靖市沾益区国有资本经营支出预算情况表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</si>
  <si>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</si>
  <si>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</si>
  <si>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</si>
  <si>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</si>
  <si>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</si>
  <si>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</si>
  <si>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</si>
  <si>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</si>
  <si>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</si>
  <si>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</si>
  <si>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</si>
  <si>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</si>
  <si>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</si>
  <si>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</si>
  <si>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</si>
  <si>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</si>
  <si>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</si>
  <si>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</si>
  <si>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</si>
  <si>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全区国有资本经营支出</t>
  </si>
  <si>
    <t>国有资本经营预算转移支付</t>
  </si>
  <si>
    <t>调出资金</t>
  </si>
  <si>
    <t>结转下年</t>
  </si>
  <si>
    <t>3-3  2024年曲靖市沾益区本级国有资本经营收入预算情况表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</si>
  <si>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</si>
  <si>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</si>
  <si>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</si>
  <si>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</si>
  <si>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</si>
  <si>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</si>
  <si>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</si>
  <si>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</si>
  <si>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</si>
  <si>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区级国有资本经营收入</t>
  </si>
  <si>
    <t>3-4  2024年曲靖市沾益区本级国有资本经营支出预算情况表（公开到项级）</t>
  </si>
  <si>
    <t>项   目</t>
  </si>
  <si>
    <t xml:space="preserve">    "三供一业"移交补助支出</t>
  </si>
  <si>
    <t xml:space="preserve">   其他金融国有资本经营预算支出</t>
  </si>
  <si>
    <t>区级国有资本经营支出</t>
  </si>
  <si>
    <t>3-5  2024年曲靖市沾益区区级国有资本经营预算转移支付表（分地区）</t>
  </si>
  <si>
    <t>地  区</t>
  </si>
  <si>
    <t>预算数</t>
  </si>
  <si>
    <t>合  计</t>
  </si>
  <si>
    <t>说明：沾益区无国有资本经营预算转移支付</t>
  </si>
  <si>
    <t>3-6  2024年曲靖市沾益区区级国有资本经营预算转移支付表（分项目）</t>
  </si>
  <si>
    <t>项目名称</t>
  </si>
  <si>
    <t>4-1  2024年曲靖市沾益区社会保险基金收入预算情况表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</si>
  <si>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</si>
  <si>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</si>
  <si>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</si>
  <si>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</si>
  <si>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</si>
  <si>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</si>
  <si>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</si>
  <si>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</si>
  <si>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</si>
  <si>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</si>
  <si>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</si>
  <si>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</si>
  <si>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</si>
  <si>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</si>
  <si>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</si>
  <si>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</si>
  <si>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</si>
  <si>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上年结余收入</t>
  </si>
  <si>
    <t>收入合计</t>
  </si>
  <si>
    <t>4-2  2024年曲靖市沾益区社会保险基金支出预算情况表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</si>
  <si>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</si>
  <si>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</si>
  <si>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</si>
  <si>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</si>
  <si>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</si>
  <si>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</si>
  <si>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</si>
  <si>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</si>
  <si>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</si>
  <si>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</si>
  <si>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</si>
  <si>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</si>
  <si>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</si>
  <si>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</si>
  <si>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2024年曲靖市沾益区本级社会保险基金收入预算情况表</t>
  </si>
  <si>
    <t>4-4  2024年曲靖市沾益区本级社会保险基金支出预算情况表</t>
  </si>
  <si>
    <t>没有数据，省级不经办</t>
  </si>
  <si>
    <t>5-1  曲靖市沾益区2023年地方政府债务限额及余额预算情况表</t>
  </si>
  <si>
    <t>单位：亿元</t>
  </si>
  <si>
    <t>地   区</t>
  </si>
  <si>
    <t>2023年债务限额</t>
  </si>
  <si>
    <t>2023年债务余额预计执行数</t>
  </si>
  <si>
    <t>一般债务</t>
  </si>
  <si>
    <t>专项债务</t>
  </si>
  <si>
    <t>公  式</t>
  </si>
  <si>
    <t>A=B+C</t>
  </si>
  <si>
    <t>B</t>
  </si>
  <si>
    <t>C</t>
  </si>
  <si>
    <t>D=E+F</t>
  </si>
  <si>
    <t>E</t>
  </si>
  <si>
    <t>F</t>
  </si>
  <si>
    <t xml:space="preserve">  曲靖市沾益区</t>
  </si>
  <si>
    <t>注：1.本表反映上一年度本地区、本级及分地区地方政府债务限额及余额预计执行数。</t>
  </si>
  <si>
    <t xml:space="preserve">    2.本表由县级以上地方各级财政部门在本级人民代表大会批准预算后二十日内公开。</t>
  </si>
  <si>
    <t>5-2  曲靖市沾益区2023年地方政府一般债务余额情况表</t>
  </si>
  <si>
    <t>项    目</t>
  </si>
  <si>
    <t>执行数</t>
  </si>
  <si>
    <t>一、2022年末地方政府一般债务余额实际数</t>
  </si>
  <si>
    <t>二、2023年末地方政府一般债务余额限额</t>
  </si>
  <si>
    <t>三、2023年地方政府一般债务发行额</t>
  </si>
  <si>
    <t xml:space="preserve">   中央转贷地方的国际金融组织和外国政府贷款</t>
  </si>
  <si>
    <t xml:space="preserve">   2023年地方政府一般债券发行额</t>
  </si>
  <si>
    <t>四、2023年地方政府一般债务还本额</t>
  </si>
  <si>
    <t>五、2023年末地方政府一般债务余额预计执行数</t>
  </si>
  <si>
    <t>六、2024年地方财政赤字</t>
  </si>
  <si>
    <t>七、2024年地方政府一般债务余额限额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</si>
  <si>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</si>
  <si>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曲靖市沾益区本级2023年地方政府一般债务余额情况表</t>
  </si>
  <si>
    <t xml:space="preserve">    中央转贷地方的国际金融组织和外国政府贷款</t>
  </si>
  <si>
    <t xml:space="preserve">    2023年地方政府一般债券发行额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</si>
  <si>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</si>
  <si>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曲靖市沾益区2023年地方政府专项债务余额情况表</t>
  </si>
  <si>
    <t>一、2022年末地方政府专项债务余额实际数</t>
  </si>
  <si>
    <t>二、2023年末地方政府专项债务余额限额</t>
  </si>
  <si>
    <t>三、2023年地方政府专项债务发行额</t>
  </si>
  <si>
    <t>四、2023年地方政府专项债务还本额</t>
  </si>
  <si>
    <t>五、2023年末地方政府专项债务余额预计执行数</t>
  </si>
  <si>
    <t>六、2024年地方政府专项债务新增限额</t>
  </si>
  <si>
    <t>七、2023年末地方政府专项债务余额限额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</si>
  <si>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</si>
  <si>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曲靖市沾益区本级2023年地方政府专项债务余额情况表（本级）</t>
  </si>
  <si>
    <t>六、2023年地方政府专项债务新增限额</t>
  </si>
  <si>
    <t>七、2024年末地方政府专项债务余额限额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</si>
  <si>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</si>
  <si>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曲靖市沾益区地方政府债券发行及还本
付息情况表</t>
  </si>
  <si>
    <t>公式</t>
  </si>
  <si>
    <t>本地区</t>
  </si>
  <si>
    <t>本级</t>
  </si>
  <si>
    <t>一、2023年发行预计执行数</t>
  </si>
  <si>
    <t>A=B+D</t>
  </si>
  <si>
    <t>（一）一般债券</t>
  </si>
  <si>
    <t xml:space="preserve">   其中：再融资债券</t>
  </si>
  <si>
    <t>（二）专项债券</t>
  </si>
  <si>
    <t>D</t>
  </si>
  <si>
    <t>二、2023年还本预计执行数</t>
  </si>
  <si>
    <t>F=G+H</t>
  </si>
  <si>
    <t>G</t>
  </si>
  <si>
    <t>H</t>
  </si>
  <si>
    <t>三、2023年付息预计执行数</t>
  </si>
  <si>
    <t>I=J+K</t>
  </si>
  <si>
    <t>J</t>
  </si>
  <si>
    <t>K</t>
  </si>
  <si>
    <t>四、2024年还本预算数</t>
  </si>
  <si>
    <t>L=M+O</t>
  </si>
  <si>
    <t>M</t>
  </si>
  <si>
    <t xml:space="preserve">   其中：再融资</t>
  </si>
  <si>
    <t xml:space="preserve">      财政预算安排 </t>
  </si>
  <si>
    <t>N</t>
  </si>
  <si>
    <t>O</t>
  </si>
  <si>
    <t xml:space="preserve">      财政预算安排</t>
  </si>
  <si>
    <t>P</t>
  </si>
  <si>
    <t>五、2024年付息预算数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</si>
  <si>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</si>
  <si>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</si>
  <si>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</si>
  <si>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</si>
  <si>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曲靖市沾益区2024年政府专项债务限额和余额情况表</t>
  </si>
  <si>
    <t>下级</t>
  </si>
  <si>
    <t>一、2023年地方政府债务限额</t>
  </si>
  <si>
    <t>其中： 一般债务限额</t>
  </si>
  <si>
    <t xml:space="preserve">       专项债务限额</t>
  </si>
  <si>
    <t>二、提前下达的2024年新增地方政府债务限额</t>
  </si>
  <si>
    <t>注：本表反映本地区及本级年初预算中列示提前下达的新增地方政府债务限额情况，由县级以上地方各级财政部门在本级人民代表大会批准预算后二十日内公开。</t>
  </si>
  <si>
    <t>5-8  曲靖市沾益区2024年年初新增地方政府债券资金安排表</t>
  </si>
  <si>
    <t>序号</t>
  </si>
  <si>
    <t>项目类型</t>
  </si>
  <si>
    <t>项目主管部门</t>
  </si>
  <si>
    <t>债券性质</t>
  </si>
  <si>
    <t>债券规模</t>
  </si>
  <si>
    <t>...</t>
  </si>
  <si>
    <t>注：本表反映本级当年提前下达的新增地方政府债券资金使用安排，由县级以上地方各级财政部门在本级人民代表大会批准预算后二十日内公开。</t>
  </si>
  <si>
    <t>说明：沾益区无2024年年初新增地方政府债券资金</t>
  </si>
  <si>
    <t>6-1   2024年曲靖市沾益区重大政策和重点项目绩效目标表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</si>
  <si>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</si>
  <si>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</si>
  <si>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</si>
  <si>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</si>
  <si>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</si>
  <si>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</si>
  <si>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</si>
  <si>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</si>
  <si>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</si>
  <si>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</si>
  <si>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持续强化征管，围绕“聚财”组织收入</t>
  </si>
  <si>
    <t>科学统筹和抓好财政收入与稳增长的关系，积极应对稳增长、稳预期、防风险等多重压力，紧盯全年财政收支目标，努力克服各种减收因素，积极研究增收措施，竭尽全力增加税收。一是不断强化重点税源日常管理，坚持抓大不放小，强化对主体税种分析研判，特别是跟进区域内26户重点税源企业税收征管情况，采取务实精准措施，做好房地产、建筑业、交通运输、焦化、有色金属等重点行业，曲煤焦化、大为制氨、电厂、铝厂等重点税源，宣富高速、黑滩河水库等重点项目的纳税服务，全面压实责任，持续强化统筹调度，全力以赴确保2023年一季度实现“开门红”，圆满完成全年一般公共预算收入目标任务。二是不断加强财税部门协调联动，强化对增值税留抵退税政策实施效果及后期税收回补情况跟踪分析，持续加大综合治税力度，强化收入预期管理、加强重点税源监测，坚持有机调控、熨平收入短期波动，夯实收入平稳增长基础。三是把握新形势、新任务、新要求，精准分析研判中央和省级财政系列政策举措，找准工作结合点、切入点，着力在稳存量、拓增量上下功夫，主动争取上级补助。继续贯彻落实《曲靖市沾益区争资增收融资工作激励办法》，建立一月一通报机制，充分调动全区各级各部门的积极性，多形式、多渠道争取项目资金、增加财力。四是超前谋划，积极争取地方专项债券项目资金、中央和省预算内资金等政策工具支持产业发展，推进园区高质量发展。加大补充耕地和水田垦造力度，加大批而未供和闲置土地出让力度。</t>
  </si>
  <si>
    <t>产出指标</t>
  </si>
  <si>
    <t>质量指标</t>
  </si>
  <si>
    <t>民族活动少数民族同胞参与率</t>
  </si>
  <si>
    <t>&gt;=</t>
  </si>
  <si>
    <t>合理</t>
  </si>
  <si>
    <t>%</t>
  </si>
  <si>
    <t>定性指标</t>
  </si>
  <si>
    <t>反映民族活动少数民族的参与情况。
民族活动少数民族同胞参与率=参与活动少数民族人数/参与活动人数*100%</t>
  </si>
  <si>
    <t>效益指标</t>
  </si>
  <si>
    <t>社会效益指标</t>
  </si>
  <si>
    <t>民族团结进步的氛围</t>
  </si>
  <si>
    <t>=</t>
  </si>
  <si>
    <t>明显提升</t>
  </si>
  <si>
    <t>反映项目实施有效促进民族团结氛围提升。</t>
  </si>
  <si>
    <t>满意度指标</t>
  </si>
  <si>
    <t>服务对象满意度指标</t>
  </si>
  <si>
    <t>少数民族地区群众满意度</t>
  </si>
  <si>
    <t>社会公众满意，支持民族工作</t>
  </si>
  <si>
    <t>反映少数民族地区群众对项目实施的过程、效果的满意度情况。</t>
  </si>
  <si>
    <t>持续强化防范，围绕“用财”防控风险</t>
  </si>
  <si>
    <t>注重有效防范化解财政领域风险，牢固树立底线思维，综合施策、持续发力，牢牢守住不发生系统性风险底线。一是持续树牢“过紧日子”要求，大力优化支持结构，坚持有保有压，加强民生事业财力保障，积极支持乡村振兴、经济社会发展、教育、社会保障、医疗卫生等民生重点领域，做到保好基本、兜住底线。二是积极稳妥防范化解风险隐患，全力防范化解财政风险，把化解债务风险作为当前重要任务来抓，坚持统筹推进、各负其责，积极稳妥化解存量债务，坚决遏制新增债务，按照“谁举借、谁偿还”的原则，“一债一策”明确每一笔债务化解工作的责任领导、责任单位和化解时限，争取通过协议展期、资产处置、清收应收账款还账等方式妥善处置存量债务，标本兼治、精准发力，化解债务风险。三是强化风险管控，筑牢安全底线，严格收支管理，依法接受人大监督、审计监督，自觉、主动接受社会公众监督，加大财会监督和审计力度，不断健全覆盖所有政府性资金和财政运行全过程监管机制，不断完善区直预算单位内部控制、预算拨款监督、资金跟踪问效等工作机制，紧盯重点领域、关键环节和审查审批，严肃财经纪律。</t>
  </si>
  <si>
    <t>数量指标</t>
  </si>
  <si>
    <t>参与检查(核查)人数</t>
  </si>
  <si>
    <t>100</t>
  </si>
  <si>
    <t>人</t>
  </si>
  <si>
    <t>定量指标</t>
  </si>
  <si>
    <t>反映参与检查核查的工作人数。</t>
  </si>
  <si>
    <t>完成检查报告数量</t>
  </si>
  <si>
    <t>10</t>
  </si>
  <si>
    <t>个</t>
  </si>
  <si>
    <t>反映检查核查形成的报告（总结）个数。</t>
  </si>
  <si>
    <t>开展检查（核查）次数</t>
  </si>
  <si>
    <t>20</t>
  </si>
  <si>
    <t>次</t>
  </si>
  <si>
    <t>反映检查核查的次数情况。</t>
  </si>
  <si>
    <t>检查（核查）任务完成率</t>
  </si>
  <si>
    <t>反映检查工作的执行情况。
检查任务完成率=实际完成检查（核查）任务数/计划完成检查（核查）任务数*100%</t>
  </si>
  <si>
    <t>检查（核查）覆盖率</t>
  </si>
  <si>
    <t>90</t>
  </si>
  <si>
    <t>反映检查（核查）工作覆盖面情况。
检查（核查）覆盖率=实际完成检查（核查）覆盖面/检查（核查）计划覆盖面*100%</t>
  </si>
  <si>
    <t>时效指标</t>
  </si>
  <si>
    <t>检查（核查）任务及时完成率</t>
  </si>
  <si>
    <t>反映是否按时完成检查核查任务。
检查任务及时完成率=及时完成检查（核查）任务数/完成检查（核查）任务数*100%</t>
  </si>
  <si>
    <t>检查（核查）结果公开率</t>
  </si>
  <si>
    <t>80</t>
  </si>
  <si>
    <t>反映相关检查核查结果依法公开情况。
检查结果公开率</t>
  </si>
  <si>
    <t>可持续影响指标</t>
  </si>
  <si>
    <t>问题整改落实率</t>
  </si>
  <si>
    <t>反映检查核查发现问题的整改落实情况。
问题整改落实率=（实际整改问题数/现场检查发现问题数）*100%</t>
  </si>
  <si>
    <t>检查（核查）人员被投诉次数</t>
  </si>
  <si>
    <t>&lt;=</t>
  </si>
  <si>
    <t>1</t>
  </si>
  <si>
    <t>反映服务对象对检查核查工作的整体满意情况。</t>
  </si>
  <si>
    <t>持续强化统筹，围绕“管财”提升能力</t>
  </si>
  <si>
    <t>坚持抓改革促突破，完善财政体制机制，切实管好用好财政资金，提高财政资金资源配置效率。一是牢固树立法治观念，落实《中华人民共和国预算法》及《预算法实施条例》要求，全面实施零基预算，部门预算支出全部纳入预算项目库，实施项目全生命周期管理，加强专项审核、指导监管，切实加大预算统筹力度，规范预算支出管理，强化预算执行和绩效管理。二是深化“放管服”改革部署，践行“为民办实事”改革宗旨，落实“政务服务”“数字政府”建设要求，提升监管水平和效率，加快现代财政制度改革和信息化发展。三是进一步做好预决算公开、行政事业单位内部控制制度、“双随机、一公开”、政府购买服务、党政机关会议定点场所采购等工作，进一步维护财政秩序，保障资金安全，规范权力运行，有效提升财政管理水平。四是依托财政平台一体化系统全面落实全口径预算管理，聚焦财政管理重点领域，动态监控全区各预算单位资金使用管理的合法性、合规性，切实把好支付关、管理关、审核关，筑牢财经纪律“防火墙”。</t>
  </si>
  <si>
    <t>按标准发放遗属补助</t>
  </si>
  <si>
    <t>&lt;</t>
  </si>
  <si>
    <t>成本指标</t>
  </si>
  <si>
    <t>社会成本指标</t>
  </si>
  <si>
    <t>帮助解决遗属生活困难</t>
  </si>
  <si>
    <t>辅警保障</t>
  </si>
  <si>
    <t>保证辅警就业数量</t>
  </si>
  <si>
    <t>经济成本指标</t>
  </si>
  <si>
    <t>保障警务工作正常开展</t>
  </si>
  <si>
    <t>经济效益指标</t>
  </si>
  <si>
    <t>300</t>
  </si>
  <si>
    <t>解决就业，维护社会秩序。</t>
  </si>
  <si>
    <t>辅警 保障</t>
  </si>
  <si>
    <t>用工满意度</t>
  </si>
  <si>
    <t>持续强化机制，围绕“理财”改革创新</t>
  </si>
  <si>
    <t xml:space="preserve">切实发挥改革的突破和先导作用，激发高质量发展动力与活力。一是全面落实省、市奋进新征程推动新跨越缓解基层财政困难三年行动计划政策措施，积极发挥财政职能作用，以规范管理为基础，以财源培植为重点，以县域经济高质量发展为引领，更加注重财政可持续，提升基层财政保障能力。二是深入推进改革创新，深化财政体制改革，优化预算管理制度，强化国有资产和资源管理，加强财会监督，健全财会监督体系，提升监督效能。三是深化国资国企改革，加快构建国有资产监管“全覆盖”体系，着力整合资源资产，壮大国有企业实力。通过产业培育、资本整合，做大增量、盘活存量，优化配置，提升国有企业的影响力和带动力。扎实推进公益性公墓、土地开发整理等项目，逐步提升区属国有企业实体化运营能力。加快推进高新投公司、建投集团AA评级，全面提升整体融资能力。四是积极引导金融机构优化产品和服务，满足实体经济多样化的金融需求，加大对小微企业、新兴产业、“三农”等重点领域的扶持力度。疏通银企合作渠道，深化“银企互动”和“银企合作”，不断提高金融风险的监测预警处置水平，保障金融稳定，促进经济和金融良性循环健康发展。严肃财经纪律，规范财政秩序，主动接受人大、政协、纪委监委、审计和社会公众监督。
</t>
  </si>
  <si>
    <t>法律援助承办案件数量</t>
  </si>
  <si>
    <t>320</t>
  </si>
  <si>
    <t>件</t>
  </si>
  <si>
    <t>全区法律援助应援尽援</t>
  </si>
  <si>
    <t>社区服刑人员重新犯罪率</t>
  </si>
  <si>
    <t>3%</t>
  </si>
  <si>
    <t>确保社区服刑人员控得住、管得好、受教育，实现社区矫正工作无缝衔接,避免脱管、漏管和虚管。</t>
  </si>
  <si>
    <t>全区法律援助受援人数</t>
  </si>
  <si>
    <t>300人次</t>
  </si>
  <si>
    <t>人次</t>
  </si>
  <si>
    <t>社会公众满意度</t>
  </si>
  <si>
    <t>85%</t>
  </si>
  <si>
    <t>建立健全依法治区工作体系，营造公平、公正、和谐、稳定的社会生活环境，为建成曲靖市产城融合发展示范区、珠江源生态文化旅游新区、滇东区域综合交通枢纽提供坚实的法治保障。</t>
  </si>
  <si>
    <t>遗属补助人数</t>
  </si>
  <si>
    <t>2</t>
  </si>
  <si>
    <t>反映财政供养部门（单位）离（退）休人员数量。</t>
  </si>
  <si>
    <t>部门运转</t>
  </si>
  <si>
    <t>正常运转</t>
  </si>
  <si>
    <t>反映部门（单位）运转情况。</t>
  </si>
  <si>
    <t>单位人员满意度</t>
  </si>
  <si>
    <t>反映部门（单位）人员对工资福利发放的满意程度</t>
  </si>
  <si>
    <t>85</t>
  </si>
  <si>
    <t>反映社会公众对部门（单位）履职情况的满意程度。</t>
  </si>
  <si>
    <t>社区矫正工作受益人群覆盖率</t>
  </si>
  <si>
    <t>80%</t>
  </si>
  <si>
    <t>确保社区服刑人员、刑满释放安置帮教人员监管安全稳定，不发生重大恶性案件。</t>
  </si>
  <si>
    <t>建立健全依法治区工作体系，营造公平、公正、和谐、稳定的社会生活环境，为建成曲靖市产城融合发展  示范区、珠江源生态文化旅游新区、滇东区域综合交通枢纽提供坚实的法治保障。</t>
  </si>
  <si>
    <t xml:space="preserve">重大政策和重点项目绩效目标说明 </t>
  </si>
  <si>
    <t>经过多年的绩效评价实践探索，沾益区财政局逐步理顺了全面实施绩效评价的工作框架和流程，形成了各部门开展绩效自评、财政部门选择部分重大项目开展重点评价的评价工作机制，搭建了一套较为实用的评价工作流程，并以绩效评价管理办法、操作指南、指标体系参考等制度形式加以固化，为今后绩效评价工作的深入推进奠定了坚实基础。逐步建立预算编制有目标、预算执行有监控、预算完成有评价、评价结果有反馈、反馈结果有应用的全过程预算绩效管理机制。在推进绩效评价结果应用的工作机制方面，财政部门和各预算主管部门各司其职，共同推进绩效评价结果应用得以落实。</t>
  </si>
  <si>
    <t xml:space="preserve">按时完成各项统计工作任务		</t>
  </si>
  <si>
    <t>完成率</t>
  </si>
  <si>
    <t>按时完成各项统计工作任务</t>
  </si>
  <si>
    <t xml:space="preserve">努力提高数据质量、不断提高统计能力建设的可持续影响程度		</t>
  </si>
  <si>
    <t>公众满意度达到90%以上</t>
  </si>
  <si>
    <t>获补对象数</t>
  </si>
  <si>
    <t>人(人次、家)</t>
  </si>
  <si>
    <t>反映获补助人员数量情况，也适用补贴、资助等形式的补助。</t>
  </si>
  <si>
    <t>发放及时率</t>
  </si>
  <si>
    <t>反映发放单位及时发放补助资金的情况。
发放及时率=在时限内发放资金/应发放资金*100%</t>
  </si>
  <si>
    <t>生活状况改善</t>
  </si>
  <si>
    <t>反映补助促进受助对象生活状况改善的情况。</t>
  </si>
  <si>
    <t>受益对象满意度</t>
  </si>
  <si>
    <t>反映获补助受益对象的满意程度。</t>
  </si>
  <si>
    <t>统计工作开展</t>
  </si>
  <si>
    <t>百分制</t>
  </si>
  <si>
    <t>统计工作顺利开展</t>
  </si>
  <si>
    <t>顺利完成统计各项工作任务</t>
  </si>
  <si>
    <t>满意度达到95%以上</t>
  </si>
  <si>
    <t>发放人数</t>
  </si>
  <si>
    <t>反映实际发放人数</t>
  </si>
  <si>
    <t>运转</t>
  </si>
  <si>
    <t xml:space="preserve">反映部门（单位）运转情况。		</t>
  </si>
  <si>
    <t>95</t>
  </si>
  <si>
    <t xml:space="preserve">反映社会公众对部门（单位）履职情况的满意程度。		</t>
  </si>
  <si>
    <t>顺利完成统计各项工作调查任务</t>
  </si>
  <si>
    <t>统计工作开展满意度</t>
  </si>
  <si>
    <t>6-2  曲靖市沾益区重点工作情况解释说明汇总表</t>
  </si>
  <si>
    <t>重点工作</t>
  </si>
  <si>
    <t>曲靖市沾益区2024年工作重点及工作情况</t>
  </si>
  <si>
    <t xml:space="preserve">收支目标 </t>
  </si>
  <si>
    <t>全区一般公共预算收入增长3%；支出减少4.41%。</t>
  </si>
  <si>
    <t>持续强化发展，围绕“生财”培育税源</t>
  </si>
  <si>
    <t>牢固树立“产业兴则财源兴，产业强则财力强”的理念，始终把支持产业发展作为财源建设、财政增收的首要任务，扛牢发展第一要务，建立健全财源培育机制，培植涵养财源。一是坚持把园区作为产业发展的主阵地，深入实施园区高质量发展三年行动计划，围绕打造“5个百亿级产业集群”，聚焦园区主导产业，打造先进制造基地的发展定位，围绕加快构建现代产业体系，把项目作为财源建设的总抓手，大力发展新能源、绿色硅光伏、绿色铝精深加工等产业，拓宽渠道培育税源。二是深入实施园区产值两年倍增计划，持续优化营商环境，切实提升服务意识，全力做好索通云铝90万吨阳极碳素二期、云南能投40万吨有机硅单体及配套二期、20万吨磷酸铁锂前驱体、曲靖融合20万吨磷酸铁等重点项目要素保障工作，拓展增量税源。三是持续巩固提升传统财源产业，培育壮大新型财源产业，拓展财源产业支撑结构，全力推进宣富高速、黑滩河水库、有机硅、绿色铝精深加工等一批重点项目建设，进一步夯实税源税基，打造财源建设新的增长点。四是落实税费支持政策，全面落实减税降费和企业纾困帮扶、就业稳岗等扶持政策，妥善处理减税与发展、短期与长期的关系，充分发挥政策的针对性、有效性，从源头上帮助市场主体减负纾困、降本增效，确保“六稳”、“六保”工作任务落地落实，促进实体经济健康发展。</t>
  </si>
  <si>
    <t>坚持抓改革促突破，完善财政体制机制，切实管好用好财政资金，提高财政资金资源配置效率。一是牢固树立法治观念，落实《预算法》及《预算法实施条例》要求，全面实施零基预算，部门预算支出全部纳入预算项目库，实施项目全生命周期管理，加强专项审核、指导监管，切实加大预算统筹力度，规范预算支出管理，强化预算执行和绩效管理。二是深化“放管服”改革部署，践行“为民办实事”改革宗旨，落实“政务服务”“数字政府”建设要求，提升监管水平和效率，加快现代财政制度改革和信息化发展。三是进一步做好预决算公开、行政事业单位内部控制制度、“双随机、一公开”、政府购买服务、党政机关会议定点场所采购等工作，进一步维护财政秩序，保障资金安全，规范权力运行，有效提升财政管理水平。四是依托财政平台一体化系统全面落实全口径预算管理，聚焦财政管理重点领域，动态监控全区各预算单位资金使用管理的合法性、合规性，切实把好支付关、管理关、审核关，筑牢财经纪律“防火墙”。</t>
  </si>
</sst>
</file>

<file path=xl/styles.xml><?xml version="1.0" encoding="utf-8"?>
<styleSheet xmlns="http://schemas.openxmlformats.org/spreadsheetml/2006/main">
  <numFmts count="3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_);[Red]\(&quot;$&quot;#,##0\)"/>
    <numFmt numFmtId="177" formatCode="#,##0_ ;[Red]\-#,##0\ "/>
    <numFmt numFmtId="178" formatCode="0.0%"/>
    <numFmt numFmtId="179" formatCode="\$#,##0;\(\$#,##0\)"/>
    <numFmt numFmtId="180" formatCode="_(* #,##0.00_);_(* \(#,##0.00\);_(* &quot;-&quot;??_);_(@_)"/>
    <numFmt numFmtId="181" formatCode="0\.0,&quot;0&quot;"/>
    <numFmt numFmtId="182" formatCode="#\ ??/??"/>
    <numFmt numFmtId="183" formatCode="yy\.mm\.dd"/>
    <numFmt numFmtId="184" formatCode="_-&quot;$&quot;\ * #,##0_-;_-&quot;$&quot;\ * #,##0\-;_-&quot;$&quot;\ * &quot;-&quot;_-;_-@_-"/>
    <numFmt numFmtId="185" formatCode="_(&quot;$&quot;* #,##0.00_);_(&quot;$&quot;* \(#,##0.00\);_(&quot;$&quot;* &quot;-&quot;??_);_(@_)"/>
    <numFmt numFmtId="186" formatCode="&quot;$&quot;#,##0.00_);[Red]\(&quot;$&quot;#,##0.00\)"/>
    <numFmt numFmtId="187" formatCode="#,##0.0_);\(#,##0.0\)"/>
    <numFmt numFmtId="188" formatCode="0_ "/>
    <numFmt numFmtId="189" formatCode="&quot;$&quot;\ #,##0.00_-;[Red]&quot;$&quot;\ #,##0.00\-"/>
    <numFmt numFmtId="190" formatCode="#,##0;\(#,##0\)"/>
    <numFmt numFmtId="191" formatCode="&quot;$&quot;\ #,##0_-;[Red]&quot;$&quot;\ #,##0\-"/>
    <numFmt numFmtId="192" formatCode="_-* #,##0.00_-;\-* #,##0.00_-;_-* &quot;-&quot;??_-;_-@_-"/>
    <numFmt numFmtId="193" formatCode="_-* #,##0_-;\-* #,##0_-;_-* &quot;-&quot;_-;_-@_-"/>
    <numFmt numFmtId="194" formatCode="_-&quot;$&quot;\ * #,##0.00_-;_-&quot;$&quot;\ * #,##0.00\-;_-&quot;$&quot;\ * &quot;-&quot;??_-;_-@_-"/>
    <numFmt numFmtId="195" formatCode="\$#,##0.00;\(\$#,##0.00\)"/>
    <numFmt numFmtId="196" formatCode="_(&quot;$&quot;* #,##0_);_(&quot;$&quot;* \(#,##0\);_(&quot;$&quot;* &quot;-&quot;_);_(@_)"/>
    <numFmt numFmtId="197" formatCode="_(* #,##0_);_(* \(#,##0\);_(* &quot;-&quot;_);_(@_)"/>
    <numFmt numFmtId="198" formatCode="0.00_ "/>
    <numFmt numFmtId="199" formatCode="#,##0.000000"/>
    <numFmt numFmtId="200" formatCode="0.0"/>
    <numFmt numFmtId="201" formatCode="0_);[Red]\(0\)"/>
    <numFmt numFmtId="202" formatCode="#,##0_ "/>
    <numFmt numFmtId="203" formatCode="#,##0.00_);[Red]\(#,##0.00\)"/>
  </numFmts>
  <fonts count="136">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0"/>
      <name val="宋体"/>
      <charset val="134"/>
    </font>
    <font>
      <b/>
      <sz val="10"/>
      <name val="宋体"/>
      <charset val="134"/>
    </font>
    <font>
      <sz val="12"/>
      <name val="宋体"/>
      <charset val="134"/>
    </font>
    <font>
      <sz val="20"/>
      <color indexed="8"/>
      <name val="方正小标宋简体"/>
      <charset val="134"/>
    </font>
    <font>
      <b/>
      <sz val="14"/>
      <color indexed="8"/>
      <name val="宋体"/>
      <charset val="134"/>
    </font>
    <font>
      <sz val="14"/>
      <color indexed="8"/>
      <name val="宋体"/>
      <charset val="134"/>
    </font>
    <font>
      <sz val="9"/>
      <color theme="1"/>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4"/>
      <name val="宋体"/>
      <charset val="134"/>
    </font>
    <font>
      <sz val="12"/>
      <color indexed="8"/>
      <name val="宋体"/>
      <charset val="134"/>
    </font>
    <font>
      <b/>
      <sz val="14"/>
      <name val="宋体"/>
      <charset val="134"/>
    </font>
    <font>
      <sz val="14"/>
      <name val="MS Serif"/>
      <charset val="134"/>
    </font>
    <font>
      <sz val="11"/>
      <name val="Times New Roman"/>
      <charset val="0"/>
    </font>
    <font>
      <sz val="14"/>
      <name val="宋体"/>
      <charset val="134"/>
      <scheme val="minor"/>
    </font>
    <font>
      <sz val="14"/>
      <name val="Times New Roman"/>
      <charset val="134"/>
    </font>
    <font>
      <b/>
      <sz val="20"/>
      <name val="方正小标宋简体"/>
      <charset val="134"/>
    </font>
    <font>
      <sz val="11"/>
      <name val="宋体"/>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b/>
      <sz val="16"/>
      <name val="宋体"/>
      <charset val="134"/>
    </font>
    <font>
      <sz val="14"/>
      <color rgb="FF000000"/>
      <name val="宋体"/>
      <charset val="134"/>
    </font>
    <font>
      <sz val="14"/>
      <color theme="1"/>
      <name val="宋体"/>
      <charset val="134"/>
    </font>
    <font>
      <b/>
      <sz val="12"/>
      <name val="Times New Roman"/>
      <charset val="0"/>
    </font>
    <font>
      <sz val="12"/>
      <name val="Times New Roman"/>
      <charset val="0"/>
    </font>
    <font>
      <sz val="20"/>
      <color indexed="8"/>
      <name val="华文中宋"/>
      <charset val="134"/>
    </font>
    <font>
      <b/>
      <sz val="11"/>
      <name val="宋体"/>
      <charset val="134"/>
    </font>
    <font>
      <sz val="14"/>
      <color theme="1"/>
      <name val="宋体"/>
      <charset val="134"/>
      <scheme val="minor"/>
    </font>
    <font>
      <sz val="20"/>
      <color indexed="8"/>
      <name val="宋体"/>
      <charset val="134"/>
    </font>
    <font>
      <sz val="18"/>
      <color indexed="8"/>
      <name val="方正小标宋简体"/>
      <charset val="134"/>
    </font>
    <font>
      <sz val="20"/>
      <color theme="1"/>
      <name val="方正小标宋简体"/>
      <charset val="134"/>
    </font>
    <font>
      <b/>
      <sz val="14"/>
      <name val="黑体"/>
      <charset val="134"/>
    </font>
    <font>
      <sz val="14"/>
      <color indexed="9"/>
      <name val="宋体"/>
      <charset val="134"/>
    </font>
    <font>
      <sz val="12"/>
      <name val="仿宋_GB2312"/>
      <charset val="134"/>
    </font>
    <font>
      <b/>
      <sz val="12"/>
      <color theme="1"/>
      <name val="Times New Roman"/>
      <charset val="0"/>
    </font>
    <font>
      <sz val="12"/>
      <color theme="1"/>
      <name val="Times New Roman"/>
      <charset val="0"/>
    </font>
    <font>
      <sz val="20"/>
      <color theme="1"/>
      <name val="方正小标宋_GBK"/>
      <charset val="134"/>
    </font>
    <font>
      <sz val="12"/>
      <color theme="1"/>
      <name val="宋体"/>
      <charset val="134"/>
      <scheme val="minor"/>
    </font>
    <font>
      <sz val="14"/>
      <name val="Arial"/>
      <charset val="134"/>
    </font>
    <font>
      <b/>
      <sz val="18"/>
      <color indexed="8"/>
      <name val="方正小标宋简体"/>
      <charset val="134"/>
    </font>
    <font>
      <b/>
      <sz val="14"/>
      <name val="Arial"/>
      <charset val="134"/>
    </font>
    <font>
      <b/>
      <sz val="14"/>
      <color theme="1"/>
      <name val="宋体"/>
      <charset val="134"/>
    </font>
    <font>
      <sz val="14"/>
      <color indexed="10"/>
      <name val="宋体"/>
      <charset val="134"/>
    </font>
    <font>
      <sz val="12"/>
      <color rgb="FFFF0000"/>
      <name val="宋体"/>
      <charset val="134"/>
    </font>
    <font>
      <sz val="18"/>
      <name val="黑体"/>
      <charset val="134"/>
    </font>
    <font>
      <sz val="10"/>
      <name val="楷体"/>
      <charset val="134"/>
    </font>
    <font>
      <sz val="10"/>
      <name val="Geneva"/>
      <charset val="134"/>
    </font>
    <font>
      <sz val="11"/>
      <color rgb="FF3F3F76"/>
      <name val="宋体"/>
      <charset val="0"/>
      <scheme val="minor"/>
    </font>
    <font>
      <sz val="11"/>
      <color indexed="9"/>
      <name val="宋体"/>
      <charset val="134"/>
    </font>
    <font>
      <b/>
      <sz val="11"/>
      <color indexed="8"/>
      <name val="宋体"/>
      <charset val="134"/>
    </font>
    <font>
      <sz val="12"/>
      <color indexed="9"/>
      <name val="宋体"/>
      <charset val="134"/>
    </font>
    <font>
      <sz val="11"/>
      <color indexed="52"/>
      <name val="宋体"/>
      <charset val="134"/>
    </font>
    <font>
      <sz val="11"/>
      <color theme="1"/>
      <name val="宋体"/>
      <charset val="0"/>
      <scheme val="minor"/>
    </font>
    <font>
      <sz val="11"/>
      <color indexed="17"/>
      <name val="宋体"/>
      <charset val="134"/>
    </font>
    <font>
      <sz val="8"/>
      <name val="Times New Roman"/>
      <charset val="134"/>
    </font>
    <font>
      <sz val="11"/>
      <color rgb="FF9C0006"/>
      <name val="宋体"/>
      <charset val="0"/>
      <scheme val="minor"/>
    </font>
    <font>
      <sz val="11"/>
      <color theme="0"/>
      <name val="宋体"/>
      <charset val="0"/>
      <scheme val="minor"/>
    </font>
    <font>
      <sz val="10"/>
      <name val="Arial"/>
      <charset val="134"/>
    </font>
    <font>
      <u/>
      <sz val="11"/>
      <color rgb="FF0000FF"/>
      <name val="宋体"/>
      <charset val="0"/>
      <scheme val="minor"/>
    </font>
    <font>
      <sz val="8"/>
      <name val="Arial"/>
      <charset val="134"/>
    </font>
    <font>
      <sz val="12"/>
      <color indexed="17"/>
      <name val="宋体"/>
      <charset val="134"/>
    </font>
    <font>
      <u/>
      <sz val="11"/>
      <color rgb="FF800080"/>
      <name val="宋体"/>
      <charset val="0"/>
      <scheme val="minor"/>
    </font>
    <font>
      <sz val="12"/>
      <color indexed="16"/>
      <name val="宋体"/>
      <charset val="134"/>
    </font>
    <font>
      <sz val="12"/>
      <name val="Times New Roman"/>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b/>
      <sz val="15"/>
      <color indexed="56"/>
      <name val="宋体"/>
      <charset val="134"/>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56"/>
      <name val="宋体"/>
      <charset val="134"/>
    </font>
    <font>
      <b/>
      <sz val="10"/>
      <name val="MS Sans Serif"/>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indexed="60"/>
      <name val="宋体"/>
      <charset val="134"/>
    </font>
    <font>
      <b/>
      <sz val="11"/>
      <color indexed="63"/>
      <name val="宋体"/>
      <charset val="134"/>
    </font>
    <font>
      <sz val="11"/>
      <color rgb="FF9C6500"/>
      <name val="宋体"/>
      <charset val="0"/>
      <scheme val="minor"/>
    </font>
    <font>
      <b/>
      <sz val="18"/>
      <color indexed="56"/>
      <name val="宋体"/>
      <charset val="134"/>
    </font>
    <font>
      <b/>
      <sz val="11"/>
      <color indexed="9"/>
      <name val="宋体"/>
      <charset val="134"/>
    </font>
    <font>
      <b/>
      <sz val="11"/>
      <color indexed="52"/>
      <name val="宋体"/>
      <charset val="134"/>
    </font>
    <font>
      <sz val="10"/>
      <name val="Helv"/>
      <charset val="134"/>
    </font>
    <font>
      <u/>
      <sz val="12"/>
      <color indexed="12"/>
      <name val="宋体"/>
      <charset val="134"/>
    </font>
    <font>
      <sz val="12"/>
      <color indexed="20"/>
      <name val="宋体"/>
      <charset val="134"/>
    </font>
    <font>
      <b/>
      <sz val="13"/>
      <color indexed="56"/>
      <name val="宋体"/>
      <charset val="134"/>
    </font>
    <font>
      <sz val="11"/>
      <color indexed="10"/>
      <name val="宋体"/>
      <charset val="134"/>
    </font>
    <font>
      <sz val="10"/>
      <name val="仿宋_GB2312"/>
      <charset val="134"/>
    </font>
    <font>
      <b/>
      <sz val="12"/>
      <name val="Arial"/>
      <charset val="134"/>
    </font>
    <font>
      <sz val="10"/>
      <name val="MS Sans Serif"/>
      <charset val="134"/>
    </font>
    <font>
      <b/>
      <sz val="10"/>
      <name val="Tms Rmn"/>
      <charset val="134"/>
    </font>
    <font>
      <sz val="11"/>
      <color indexed="62"/>
      <name val="宋体"/>
      <charset val="134"/>
    </font>
    <font>
      <sz val="9"/>
      <name val="宋体"/>
      <charset val="134"/>
    </font>
    <font>
      <sz val="10"/>
      <name val="Times New Roman"/>
      <charset val="134"/>
    </font>
    <font>
      <b/>
      <sz val="12"/>
      <color indexed="8"/>
      <name val="宋体"/>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b/>
      <sz val="18"/>
      <color indexed="54"/>
      <name val="宋体"/>
      <charset val="134"/>
    </font>
    <font>
      <sz val="10"/>
      <color indexed="8"/>
      <name val="MS Sans Serif"/>
      <charset val="134"/>
    </font>
    <font>
      <b/>
      <sz val="11"/>
      <color indexed="54"/>
      <name val="宋体"/>
      <charset val="134"/>
    </font>
    <font>
      <b/>
      <sz val="14"/>
      <name val="楷体"/>
      <charset val="134"/>
    </font>
    <font>
      <b/>
      <sz val="18"/>
      <color indexed="62"/>
      <name val="宋体"/>
      <charset val="134"/>
    </font>
    <font>
      <b/>
      <sz val="10"/>
      <name val="Arial"/>
      <charset val="134"/>
    </font>
    <font>
      <u/>
      <sz val="10"/>
      <color indexed="12"/>
      <name val="Times"/>
      <charset val="134"/>
    </font>
    <font>
      <u/>
      <sz val="11"/>
      <color indexed="52"/>
      <name val="宋体"/>
      <charset val="134"/>
    </font>
    <font>
      <u/>
      <sz val="12"/>
      <color indexed="36"/>
      <name val="宋体"/>
      <charset val="134"/>
    </font>
    <font>
      <sz val="12"/>
      <name val="Courier"/>
      <charset val="134"/>
    </font>
    <font>
      <sz val="9"/>
      <name val="微软雅黑"/>
      <charset val="134"/>
    </font>
  </fonts>
  <fills count="6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bgColor indexed="64"/>
      </patternFill>
    </fill>
    <fill>
      <patternFill patternType="solid">
        <fgColor indexed="10"/>
        <bgColor indexed="64"/>
      </patternFill>
    </fill>
    <fill>
      <patternFill patternType="solid">
        <fgColor indexed="49"/>
        <bgColor indexed="64"/>
      </patternFill>
    </fill>
    <fill>
      <patternFill patternType="solid">
        <fgColor theme="6" tint="0.799981688894314"/>
        <bgColor indexed="64"/>
      </patternFill>
    </fill>
    <fill>
      <patternFill patternType="solid">
        <fgColor indexed="54"/>
        <bgColor indexed="64"/>
      </patternFill>
    </fill>
    <fill>
      <patternFill patternType="solid">
        <fgColor indexed="42"/>
        <bgColor indexed="64"/>
      </patternFill>
    </fill>
    <fill>
      <patternFill patternType="solid">
        <fgColor indexed="2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27"/>
        <bgColor indexed="64"/>
      </patternFill>
    </fill>
    <fill>
      <patternFill patternType="solid">
        <fgColor indexed="48"/>
        <bgColor indexed="64"/>
      </patternFill>
    </fill>
    <fill>
      <patternFill patternType="solid">
        <fgColor indexed="45"/>
        <bgColor indexed="64"/>
      </patternFill>
    </fill>
    <fill>
      <patternFill patternType="solid">
        <fgColor indexed="2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6"/>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14"/>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57"/>
        <bgColor indexed="64"/>
      </patternFill>
    </fill>
    <fill>
      <patternFill patternType="solid">
        <fgColor indexed="15"/>
        <bgColor indexed="64"/>
      </patternFill>
    </fill>
    <fill>
      <patternFill patternType="solid">
        <fgColor indexed="12"/>
        <bgColor indexed="64"/>
      </patternFill>
    </fill>
    <fill>
      <patternFill patternType="solid">
        <fgColor indexed="40"/>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
      <patternFill patternType="solid">
        <fgColor indexed="53"/>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s>
  <cellStyleXfs count="1336">
    <xf numFmtId="0" fontId="0" fillId="0" borderId="0">
      <alignment vertical="center"/>
    </xf>
    <xf numFmtId="42" fontId="1" fillId="0" borderId="0" applyFont="0" applyFill="0" applyBorder="0" applyAlignment="0" applyProtection="0">
      <alignment vertical="center"/>
    </xf>
    <xf numFmtId="44" fontId="1" fillId="0" borderId="0" applyFont="0" applyFill="0" applyBorder="0" applyAlignment="0" applyProtection="0">
      <alignment vertical="center"/>
    </xf>
    <xf numFmtId="0" fontId="8" fillId="0" borderId="0">
      <alignment vertical="center"/>
    </xf>
    <xf numFmtId="0" fontId="62" fillId="0" borderId="17" applyNumberFormat="0" applyFill="0" applyProtection="0">
      <alignment horizontal="center" vertical="center"/>
    </xf>
    <xf numFmtId="0" fontId="63" fillId="0" borderId="0">
      <alignment vertical="center"/>
    </xf>
    <xf numFmtId="0" fontId="64" fillId="4" borderId="18" applyNumberFormat="0" applyAlignment="0" applyProtection="0">
      <alignment vertical="center"/>
    </xf>
    <xf numFmtId="0" fontId="65" fillId="5" borderId="0" applyNumberFormat="0" applyBorder="0" applyAlignment="0" applyProtection="0">
      <alignment vertical="center"/>
    </xf>
    <xf numFmtId="0" fontId="66" fillId="0" borderId="19" applyNumberFormat="0" applyFill="0" applyAlignment="0" applyProtection="0">
      <alignment vertical="center"/>
    </xf>
    <xf numFmtId="0" fontId="67" fillId="6" borderId="0" applyNumberFormat="0" applyBorder="0" applyAlignment="0" applyProtection="0">
      <alignment vertical="center"/>
    </xf>
    <xf numFmtId="0" fontId="68" fillId="0" borderId="20" applyNumberFormat="0" applyFill="0" applyAlignment="0" applyProtection="0">
      <alignment vertical="center"/>
    </xf>
    <xf numFmtId="0" fontId="0" fillId="0" borderId="0">
      <alignment vertical="center"/>
    </xf>
    <xf numFmtId="0" fontId="0" fillId="0" borderId="0">
      <alignment vertical="center"/>
    </xf>
    <xf numFmtId="0" fontId="69" fillId="7" borderId="0" applyNumberFormat="0" applyBorder="0" applyAlignment="0" applyProtection="0">
      <alignment vertical="center"/>
    </xf>
    <xf numFmtId="0" fontId="67" fillId="8" borderId="0" applyNumberFormat="0" applyBorder="0" applyAlignment="0" applyProtection="0">
      <alignment vertical="center"/>
    </xf>
    <xf numFmtId="9" fontId="8" fillId="0" borderId="0" applyFont="0" applyFill="0" applyBorder="0" applyAlignment="0" applyProtection="0">
      <alignment vertical="center"/>
    </xf>
    <xf numFmtId="0" fontId="70" fillId="9" borderId="0" applyNumberFormat="0" applyBorder="0" applyAlignment="0" applyProtection="0">
      <alignment vertical="center"/>
    </xf>
    <xf numFmtId="0" fontId="71" fillId="0" borderId="0">
      <alignment horizontal="center" vertical="center" wrapText="1"/>
      <protection locked="0"/>
    </xf>
    <xf numFmtId="41" fontId="1" fillId="0" borderId="0" applyFont="0" applyFill="0" applyBorder="0" applyAlignment="0" applyProtection="0">
      <alignment vertical="center"/>
    </xf>
    <xf numFmtId="0" fontId="8" fillId="0" borderId="0">
      <alignment vertical="center"/>
    </xf>
    <xf numFmtId="0" fontId="24" fillId="10" borderId="0" applyNumberFormat="0" applyBorder="0" applyAlignment="0" applyProtection="0">
      <alignment vertical="center"/>
    </xf>
    <xf numFmtId="0" fontId="0" fillId="0" borderId="0">
      <alignment vertical="center"/>
    </xf>
    <xf numFmtId="0" fontId="69" fillId="11" borderId="0" applyNumberFormat="0" applyBorder="0" applyAlignment="0" applyProtection="0">
      <alignment vertical="center"/>
    </xf>
    <xf numFmtId="0" fontId="72" fillId="12" borderId="0" applyNumberFormat="0" applyBorder="0" applyAlignment="0" applyProtection="0">
      <alignment vertical="center"/>
    </xf>
    <xf numFmtId="0" fontId="8" fillId="0" borderId="0">
      <alignment vertical="center"/>
    </xf>
    <xf numFmtId="43" fontId="0" fillId="0" borderId="0" applyFont="0" applyFill="0" applyBorder="0" applyAlignment="0" applyProtection="0">
      <alignment vertical="center"/>
    </xf>
    <xf numFmtId="0" fontId="73" fillId="13" borderId="0" applyNumberFormat="0" applyBorder="0" applyAlignment="0" applyProtection="0">
      <alignment vertical="center"/>
    </xf>
    <xf numFmtId="0" fontId="67" fillId="14" borderId="0" applyNumberFormat="0" applyBorder="0" applyAlignment="0" applyProtection="0">
      <alignment vertical="center"/>
    </xf>
    <xf numFmtId="0" fontId="65" fillId="14" borderId="0" applyNumberFormat="0" applyBorder="0" applyAlignment="0" applyProtection="0">
      <alignment vertical="center"/>
    </xf>
    <xf numFmtId="183" fontId="74" fillId="0" borderId="17" applyFill="0" applyProtection="0">
      <alignment horizontal="right" vertical="center"/>
    </xf>
    <xf numFmtId="0" fontId="67" fillId="15" borderId="0" applyNumberFormat="0" applyBorder="0" applyAlignment="0" applyProtection="0">
      <alignment vertical="center"/>
    </xf>
    <xf numFmtId="0" fontId="75" fillId="0" borderId="0" applyNumberFormat="0" applyFill="0" applyBorder="0" applyAlignment="0" applyProtection="0">
      <alignment vertical="center"/>
    </xf>
    <xf numFmtId="0" fontId="76" fillId="16" borderId="1" applyNumberFormat="0" applyBorder="0" applyAlignment="0" applyProtection="0">
      <alignment vertical="center"/>
    </xf>
    <xf numFmtId="0" fontId="70" fillId="17" borderId="0" applyNumberFormat="0" applyBorder="0" applyAlignment="0" applyProtection="0">
      <alignment vertical="center"/>
    </xf>
    <xf numFmtId="9" fontId="8" fillId="0" borderId="0" applyFont="0" applyFill="0" applyBorder="0" applyAlignment="0" applyProtection="0">
      <alignment vertical="center"/>
    </xf>
    <xf numFmtId="0" fontId="77" fillId="9" borderId="0" applyNumberFormat="0" applyBorder="0" applyAlignment="0" applyProtection="0">
      <alignment vertical="center"/>
    </xf>
    <xf numFmtId="0" fontId="65" fillId="18" borderId="0" applyNumberFormat="0" applyBorder="0" applyAlignment="0" applyProtection="0">
      <alignment vertical="center"/>
    </xf>
    <xf numFmtId="0" fontId="78" fillId="0" borderId="0" applyNumberFormat="0" applyFill="0" applyBorder="0" applyAlignment="0" applyProtection="0">
      <alignment vertical="center"/>
    </xf>
    <xf numFmtId="0" fontId="67" fillId="8" borderId="0" applyNumberFormat="0" applyBorder="0" applyAlignment="0" applyProtection="0">
      <alignment vertical="center"/>
    </xf>
    <xf numFmtId="0" fontId="79" fillId="19" borderId="0" applyNumberFormat="0" applyBorder="0" applyAlignment="0" applyProtection="0">
      <alignment vertical="center"/>
    </xf>
    <xf numFmtId="0" fontId="80" fillId="0" borderId="0">
      <alignment vertical="center"/>
    </xf>
    <xf numFmtId="0" fontId="65" fillId="20" borderId="0" applyNumberFormat="0" applyBorder="0" applyAlignment="0" applyProtection="0">
      <alignment vertical="center"/>
    </xf>
    <xf numFmtId="0" fontId="1" fillId="21" borderId="21" applyNumberFormat="0" applyFont="0" applyAlignment="0" applyProtection="0">
      <alignment vertical="center"/>
    </xf>
    <xf numFmtId="0" fontId="8" fillId="0" borderId="0">
      <alignment vertical="center"/>
    </xf>
    <xf numFmtId="0" fontId="73" fillId="22" borderId="0" applyNumberFormat="0" applyBorder="0" applyAlignment="0" applyProtection="0">
      <alignment vertical="center"/>
    </xf>
    <xf numFmtId="0" fontId="67" fillId="23" borderId="0" applyNumberFormat="0" applyBorder="0" applyAlignment="0" applyProtection="0">
      <alignment vertical="center"/>
    </xf>
    <xf numFmtId="0" fontId="67" fillId="14" borderId="0" applyNumberFormat="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9" fontId="8" fillId="0" borderId="0" applyFont="0" applyFill="0" applyBorder="0" applyAlignment="0" applyProtection="0">
      <alignment vertical="center"/>
    </xf>
    <xf numFmtId="0" fontId="67" fillId="15" borderId="0" applyNumberFormat="0" applyBorder="0" applyAlignment="0" applyProtection="0">
      <alignment vertical="center"/>
    </xf>
    <xf numFmtId="0" fontId="8" fillId="0" borderId="0">
      <alignment vertical="center"/>
    </xf>
    <xf numFmtId="0" fontId="8" fillId="0" borderId="0">
      <alignment vertical="center"/>
    </xf>
    <xf numFmtId="0" fontId="83" fillId="0" borderId="0" applyNumberFormat="0" applyFill="0" applyBorder="0" applyAlignment="0" applyProtection="0">
      <alignment vertical="center"/>
    </xf>
    <xf numFmtId="0" fontId="8" fillId="0" borderId="0">
      <alignment vertical="center"/>
    </xf>
    <xf numFmtId="0" fontId="65" fillId="19" borderId="0" applyNumberFormat="0" applyBorder="0" applyAlignment="0" applyProtection="0">
      <alignment vertical="center"/>
    </xf>
    <xf numFmtId="0" fontId="84" fillId="0" borderId="0" applyNumberFormat="0" applyFill="0" applyBorder="0" applyAlignment="0" applyProtection="0">
      <alignment vertical="center"/>
    </xf>
    <xf numFmtId="0" fontId="67" fillId="23" borderId="0" applyNumberFormat="0" applyBorder="0" applyAlignment="0" applyProtection="0">
      <alignment vertical="center"/>
    </xf>
    <xf numFmtId="0" fontId="85" fillId="0" borderId="22" applyNumberFormat="0" applyFill="0" applyAlignment="0" applyProtection="0">
      <alignment vertical="center"/>
    </xf>
    <xf numFmtId="0" fontId="86" fillId="0" borderId="0" applyNumberFormat="0" applyFill="0" applyBorder="0" applyAlignment="0" applyProtection="0">
      <alignment vertical="center"/>
    </xf>
    <xf numFmtId="0" fontId="87" fillId="0" borderId="23"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65" fillId="19" borderId="0" applyNumberFormat="0" applyBorder="0" applyAlignment="0" applyProtection="0">
      <alignment vertical="center"/>
    </xf>
    <xf numFmtId="0" fontId="80" fillId="0" borderId="0">
      <alignment vertical="center"/>
    </xf>
    <xf numFmtId="0" fontId="88" fillId="19" borderId="0" applyNumberFormat="0" applyBorder="0" applyAlignment="0" applyProtection="0">
      <alignment vertical="center"/>
    </xf>
    <xf numFmtId="0" fontId="89" fillId="0" borderId="23" applyNumberFormat="0" applyFill="0" applyAlignment="0" applyProtection="0">
      <alignment vertical="center"/>
    </xf>
    <xf numFmtId="9" fontId="8" fillId="0" borderId="0" applyFont="0" applyFill="0" applyBorder="0" applyAlignment="0" applyProtection="0">
      <alignment vertical="center"/>
    </xf>
    <xf numFmtId="0" fontId="67" fillId="8" borderId="0" applyNumberFormat="0" applyBorder="0" applyAlignment="0" applyProtection="0">
      <alignment vertical="center"/>
    </xf>
    <xf numFmtId="0" fontId="73" fillId="24" borderId="0" applyNumberFormat="0" applyBorder="0" applyAlignment="0" applyProtection="0">
      <alignment vertical="center"/>
    </xf>
    <xf numFmtId="0" fontId="67" fillId="14" borderId="0" applyNumberFormat="0" applyBorder="0" applyAlignment="0" applyProtection="0">
      <alignment vertical="center"/>
    </xf>
    <xf numFmtId="0" fontId="81" fillId="0" borderId="24" applyNumberFormat="0" applyFill="0" applyAlignment="0" applyProtection="0">
      <alignment vertical="center"/>
    </xf>
    <xf numFmtId="9" fontId="8" fillId="0" borderId="0" applyFont="0" applyFill="0" applyBorder="0" applyAlignment="0" applyProtection="0">
      <alignment vertical="center"/>
    </xf>
    <xf numFmtId="0" fontId="73" fillId="25" borderId="0" applyNumberFormat="0" applyBorder="0" applyAlignment="0" applyProtection="0">
      <alignment vertical="center"/>
    </xf>
    <xf numFmtId="0" fontId="67" fillId="14" borderId="0" applyNumberFormat="0" applyBorder="0" applyAlignment="0" applyProtection="0">
      <alignment vertical="center"/>
    </xf>
    <xf numFmtId="0" fontId="90" fillId="26" borderId="25" applyNumberFormat="0" applyAlignment="0" applyProtection="0">
      <alignment vertical="center"/>
    </xf>
    <xf numFmtId="0" fontId="91" fillId="26" borderId="18" applyNumberFormat="0" applyAlignment="0" applyProtection="0">
      <alignment vertical="center"/>
    </xf>
    <xf numFmtId="0" fontId="0" fillId="23" borderId="0" applyNumberFormat="0" applyBorder="0" applyAlignment="0" applyProtection="0">
      <alignment vertical="center"/>
    </xf>
    <xf numFmtId="0" fontId="92" fillId="27" borderId="26" applyNumberFormat="0" applyAlignment="0" applyProtection="0">
      <alignment vertical="center"/>
    </xf>
    <xf numFmtId="0" fontId="69" fillId="28"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73" fillId="29" borderId="0" applyNumberFormat="0" applyBorder="0" applyAlignment="0" applyProtection="0">
      <alignment vertical="center"/>
    </xf>
    <xf numFmtId="0" fontId="93" fillId="0" borderId="0" applyNumberFormat="0" applyFill="0" applyBorder="0" applyAlignment="0" applyProtection="0">
      <alignment vertical="center"/>
    </xf>
    <xf numFmtId="0" fontId="94" fillId="0" borderId="27">
      <alignment horizontal="center" vertical="center"/>
    </xf>
    <xf numFmtId="0" fontId="95" fillId="0" borderId="28" applyNumberFormat="0" applyFill="0" applyAlignment="0" applyProtection="0">
      <alignment vertical="center"/>
    </xf>
    <xf numFmtId="0" fontId="65" fillId="18" borderId="0" applyNumberFormat="0" applyBorder="0" applyAlignment="0" applyProtection="0">
      <alignment vertical="center"/>
    </xf>
    <xf numFmtId="0" fontId="88" fillId="30" borderId="0" applyNumberFormat="0" applyBorder="0" applyAlignment="0" applyProtection="0">
      <alignment vertical="center"/>
    </xf>
    <xf numFmtId="0" fontId="96" fillId="0" borderId="29" applyNumberFormat="0" applyFill="0" applyAlignment="0" applyProtection="0">
      <alignment vertical="center"/>
    </xf>
    <xf numFmtId="0" fontId="97" fillId="31" borderId="0" applyNumberFormat="0" applyBorder="0" applyAlignment="0" applyProtection="0">
      <alignment vertical="center"/>
    </xf>
    <xf numFmtId="0" fontId="98" fillId="32" borderId="0" applyNumberFormat="0" applyBorder="0" applyAlignment="0" applyProtection="0">
      <alignment vertical="center"/>
    </xf>
    <xf numFmtId="0" fontId="0" fillId="9" borderId="0" applyNumberFormat="0" applyBorder="0" applyAlignment="0" applyProtection="0">
      <alignment vertical="center"/>
    </xf>
    <xf numFmtId="0" fontId="99" fillId="10" borderId="30" applyNumberFormat="0" applyAlignment="0" applyProtection="0">
      <alignment vertical="center"/>
    </xf>
    <xf numFmtId="0" fontId="100" fillId="33" borderId="0" applyNumberFormat="0" applyBorder="0" applyAlignment="0" applyProtection="0">
      <alignment vertical="center"/>
    </xf>
    <xf numFmtId="0" fontId="69" fillId="34" borderId="0" applyNumberFormat="0" applyBorder="0" applyAlignment="0" applyProtection="0">
      <alignment vertical="center"/>
    </xf>
    <xf numFmtId="0" fontId="68" fillId="0" borderId="20" applyNumberFormat="0" applyFill="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73" fillId="35" borderId="0" applyNumberFormat="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74" fillId="0" borderId="4" applyNumberFormat="0" applyFill="0" applyProtection="0">
      <alignment horizontal="right" vertical="center"/>
    </xf>
    <xf numFmtId="0" fontId="69" fillId="36" borderId="0" applyNumberFormat="0" applyBorder="0" applyAlignment="0" applyProtection="0">
      <alignment vertical="center"/>
    </xf>
    <xf numFmtId="0" fontId="68" fillId="0" borderId="20" applyNumberFormat="0" applyFill="0" applyAlignment="0" applyProtection="0">
      <alignment vertical="center"/>
    </xf>
    <xf numFmtId="0" fontId="0" fillId="0" borderId="0">
      <alignment vertical="center"/>
    </xf>
    <xf numFmtId="0" fontId="0" fillId="0" borderId="0">
      <alignment vertical="center"/>
    </xf>
    <xf numFmtId="0" fontId="66" fillId="0" borderId="19" applyNumberFormat="0" applyFill="0" applyAlignment="0" applyProtection="0">
      <alignment vertical="center"/>
    </xf>
    <xf numFmtId="0" fontId="24" fillId="16" borderId="0" applyNumberFormat="0" applyBorder="0" applyAlignment="0" applyProtection="0">
      <alignment vertical="center"/>
    </xf>
    <xf numFmtId="0" fontId="69" fillId="37" borderId="0" applyNumberFormat="0" applyBorder="0" applyAlignment="0" applyProtection="0">
      <alignment vertical="center"/>
    </xf>
    <xf numFmtId="0" fontId="101" fillId="0" borderId="0" applyNumberFormat="0" applyFill="0" applyBorder="0" applyAlignment="0" applyProtection="0">
      <alignment vertical="center"/>
    </xf>
    <xf numFmtId="0" fontId="69" fillId="38" borderId="0" applyNumberFormat="0" applyBorder="0" applyAlignment="0" applyProtection="0">
      <alignment vertical="center"/>
    </xf>
    <xf numFmtId="0" fontId="68" fillId="0" borderId="20" applyNumberFormat="0" applyFill="0" applyAlignment="0" applyProtection="0">
      <alignment vertical="center"/>
    </xf>
    <xf numFmtId="0" fontId="0" fillId="0" borderId="0">
      <alignment vertical="center"/>
    </xf>
    <xf numFmtId="0" fontId="0" fillId="0" borderId="0">
      <alignment vertical="center"/>
    </xf>
    <xf numFmtId="0" fontId="69" fillId="39" borderId="0" applyNumberFormat="0" applyBorder="0" applyAlignment="0" applyProtection="0">
      <alignment vertical="center"/>
    </xf>
    <xf numFmtId="0" fontId="102" fillId="15" borderId="31" applyNumberFormat="0" applyAlignment="0" applyProtection="0">
      <alignment vertical="center"/>
    </xf>
    <xf numFmtId="0" fontId="24" fillId="10" borderId="0" applyNumberFormat="0" applyBorder="0" applyAlignment="0" applyProtection="0">
      <alignment vertical="center"/>
    </xf>
    <xf numFmtId="0" fontId="88" fillId="30" borderId="0" applyNumberFormat="0" applyBorder="0" applyAlignment="0" applyProtection="0">
      <alignment vertical="center"/>
    </xf>
    <xf numFmtId="0" fontId="73" fillId="40" borderId="0" applyNumberFormat="0" applyBorder="0" applyAlignment="0" applyProtection="0">
      <alignment vertical="center"/>
    </xf>
    <xf numFmtId="0" fontId="24" fillId="10" borderId="0" applyNumberFormat="0" applyBorder="0" applyAlignment="0" applyProtection="0">
      <alignment vertical="center"/>
    </xf>
    <xf numFmtId="0" fontId="77" fillId="9"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0" fontId="73" fillId="41" borderId="0" applyNumberFormat="0" applyBorder="0" applyAlignment="0" applyProtection="0">
      <alignment vertical="center"/>
    </xf>
    <xf numFmtId="0" fontId="69" fillId="42" borderId="0" applyNumberFormat="0" applyBorder="0" applyAlignment="0" applyProtection="0">
      <alignment vertical="center"/>
    </xf>
    <xf numFmtId="0" fontId="68" fillId="0" borderId="20" applyNumberFormat="0" applyFill="0" applyAlignment="0" applyProtection="0">
      <alignment vertical="center"/>
    </xf>
    <xf numFmtId="0" fontId="0" fillId="0" borderId="0">
      <alignment vertical="center"/>
    </xf>
    <xf numFmtId="0" fontId="0" fillId="0" borderId="0">
      <alignment vertical="center"/>
    </xf>
    <xf numFmtId="0" fontId="69" fillId="43" borderId="0" applyNumberFormat="0" applyBorder="0" applyAlignment="0" applyProtection="0">
      <alignment vertical="center"/>
    </xf>
    <xf numFmtId="0" fontId="73" fillId="44" borderId="0" applyNumberFormat="0" applyBorder="0" applyAlignment="0" applyProtection="0">
      <alignment vertical="center"/>
    </xf>
    <xf numFmtId="0" fontId="6" fillId="0" borderId="0">
      <alignment vertical="center"/>
    </xf>
    <xf numFmtId="0" fontId="103" fillId="10" borderId="32" applyNumberFormat="0" applyAlignment="0" applyProtection="0">
      <alignment vertical="center"/>
    </xf>
    <xf numFmtId="0" fontId="65" fillId="10" borderId="0" applyNumberFormat="0" applyBorder="0" applyAlignment="0" applyProtection="0">
      <alignment vertical="center"/>
    </xf>
    <xf numFmtId="0" fontId="8" fillId="0" borderId="0">
      <alignment vertical="center"/>
    </xf>
    <xf numFmtId="0" fontId="69" fillId="45" borderId="0" applyNumberFormat="0" applyBorder="0" applyAlignment="0" applyProtection="0">
      <alignment vertical="center"/>
    </xf>
    <xf numFmtId="0" fontId="85" fillId="0" borderId="22" applyNumberFormat="0" applyFill="0" applyAlignment="0" applyProtection="0">
      <alignment vertical="center"/>
    </xf>
    <xf numFmtId="0" fontId="73" fillId="46" borderId="0" applyNumberFormat="0" applyBorder="0" applyAlignment="0" applyProtection="0">
      <alignment vertical="center"/>
    </xf>
    <xf numFmtId="0" fontId="67" fillId="14" borderId="0" applyNumberFormat="0" applyBorder="0" applyAlignment="0" applyProtection="0">
      <alignment vertical="center"/>
    </xf>
    <xf numFmtId="0" fontId="73" fillId="47" borderId="0" applyNumberFormat="0" applyBorder="0" applyAlignment="0" applyProtection="0">
      <alignment vertical="center"/>
    </xf>
    <xf numFmtId="0" fontId="69" fillId="48" borderId="0" applyNumberFormat="0" applyBorder="0" applyAlignment="0" applyProtection="0">
      <alignment vertical="center"/>
    </xf>
    <xf numFmtId="0" fontId="104" fillId="0" borderId="0">
      <alignment vertical="center"/>
    </xf>
    <xf numFmtId="0" fontId="85" fillId="0" borderId="22" applyNumberFormat="0" applyFill="0" applyAlignment="0" applyProtection="0">
      <alignment vertical="center"/>
    </xf>
    <xf numFmtId="0" fontId="73" fillId="49" borderId="0" applyNumberFormat="0" applyBorder="0" applyAlignment="0" applyProtection="0">
      <alignment vertical="center"/>
    </xf>
    <xf numFmtId="0" fontId="67" fillId="14" borderId="0" applyNumberFormat="0" applyBorder="0" applyAlignment="0" applyProtection="0">
      <alignment vertical="center"/>
    </xf>
    <xf numFmtId="0" fontId="98" fillId="32" borderId="0" applyNumberFormat="0" applyBorder="0" applyAlignment="0" applyProtection="0">
      <alignment vertical="center"/>
    </xf>
    <xf numFmtId="0" fontId="8" fillId="0" borderId="0">
      <alignment vertical="center"/>
    </xf>
    <xf numFmtId="0" fontId="24" fillId="16" borderId="0" applyNumberFormat="0" applyBorder="0" applyAlignment="0" applyProtection="0">
      <alignment vertical="center"/>
    </xf>
    <xf numFmtId="0" fontId="63" fillId="0" borderId="0">
      <alignment vertical="center"/>
    </xf>
    <xf numFmtId="0" fontId="63" fillId="0" borderId="0">
      <alignment vertical="center"/>
    </xf>
    <xf numFmtId="0" fontId="98" fillId="32" borderId="0" applyNumberFormat="0" applyBorder="0" applyAlignment="0" applyProtection="0">
      <alignment vertical="center"/>
    </xf>
    <xf numFmtId="0" fontId="24" fillId="16" borderId="0" applyNumberFormat="0" applyBorder="0" applyAlignment="0" applyProtection="0">
      <alignment vertical="center"/>
    </xf>
    <xf numFmtId="0" fontId="8" fillId="0" borderId="0">
      <alignment vertical="center"/>
    </xf>
    <xf numFmtId="0" fontId="80" fillId="0" borderId="0">
      <alignment vertical="center"/>
    </xf>
    <xf numFmtId="0" fontId="104" fillId="0" borderId="0">
      <alignment vertical="center"/>
    </xf>
    <xf numFmtId="0" fontId="104" fillId="0" borderId="0">
      <alignment vertical="center"/>
    </xf>
    <xf numFmtId="0" fontId="80" fillId="0" borderId="0">
      <alignment vertical="center"/>
    </xf>
    <xf numFmtId="0" fontId="63" fillId="0" borderId="0">
      <alignment vertical="center"/>
    </xf>
    <xf numFmtId="9" fontId="8" fillId="0" borderId="0" applyFont="0" applyFill="0" applyBorder="0" applyAlignment="0" applyProtection="0">
      <alignment vertical="center"/>
    </xf>
    <xf numFmtId="0" fontId="24" fillId="16" borderId="0" applyNumberFormat="0" applyBorder="0" applyAlignment="0" applyProtection="0">
      <alignment vertical="center"/>
    </xf>
    <xf numFmtId="9" fontId="8" fillId="0" borderId="0" applyFont="0" applyFill="0" applyBorder="0" applyAlignment="0" applyProtection="0">
      <alignment vertical="center"/>
    </xf>
    <xf numFmtId="0" fontId="63" fillId="0" borderId="0">
      <alignment vertical="center"/>
    </xf>
    <xf numFmtId="0" fontId="8" fillId="0" borderId="0">
      <alignment vertical="center"/>
    </xf>
    <xf numFmtId="9" fontId="8" fillId="0" borderId="0" applyFont="0" applyFill="0" applyBorder="0" applyAlignment="0" applyProtection="0">
      <alignment vertical="center"/>
    </xf>
    <xf numFmtId="0" fontId="63" fillId="0" borderId="0">
      <alignment vertical="center"/>
    </xf>
    <xf numFmtId="9" fontId="8" fillId="0" borderId="0" applyFont="0" applyFill="0" applyBorder="0" applyAlignment="0" applyProtection="0">
      <alignment vertical="center"/>
    </xf>
    <xf numFmtId="0" fontId="105" fillId="0" borderId="0" applyNumberFormat="0" applyFill="0" applyBorder="0" applyAlignment="0" applyProtection="0">
      <alignment vertical="top"/>
      <protection locked="0"/>
    </xf>
    <xf numFmtId="49" fontId="8" fillId="0" borderId="0" applyFont="0" applyFill="0" applyBorder="0" applyAlignment="0" applyProtection="0">
      <alignment vertical="center"/>
    </xf>
    <xf numFmtId="0" fontId="80" fillId="0" borderId="0">
      <alignment vertical="center"/>
    </xf>
    <xf numFmtId="0" fontId="0" fillId="0" borderId="0">
      <alignment vertical="center"/>
    </xf>
    <xf numFmtId="0" fontId="63" fillId="0" borderId="0">
      <alignment vertical="center"/>
    </xf>
    <xf numFmtId="0" fontId="98" fillId="32" borderId="0" applyNumberFormat="0" applyBorder="0" applyAlignment="0" applyProtection="0">
      <alignment vertical="center"/>
    </xf>
    <xf numFmtId="0" fontId="24" fillId="16" borderId="0" applyNumberFormat="0" applyBorder="0" applyAlignment="0" applyProtection="0">
      <alignment vertical="center"/>
    </xf>
    <xf numFmtId="0" fontId="8" fillId="0" borderId="0">
      <alignment vertical="center"/>
    </xf>
    <xf numFmtId="0" fontId="106" fillId="19" borderId="0" applyNumberFormat="0" applyBorder="0" applyAlignment="0" applyProtection="0">
      <alignment vertical="center"/>
    </xf>
    <xf numFmtId="0" fontId="63" fillId="0" borderId="0">
      <alignment vertical="center"/>
    </xf>
    <xf numFmtId="9" fontId="8" fillId="0" borderId="0" applyFont="0" applyFill="0" applyBorder="0" applyAlignment="0" applyProtection="0">
      <alignment vertical="center"/>
    </xf>
    <xf numFmtId="0" fontId="8" fillId="0" borderId="0">
      <alignment vertical="center"/>
    </xf>
    <xf numFmtId="0" fontId="63" fillId="0" borderId="0">
      <alignment vertical="center"/>
    </xf>
    <xf numFmtId="49" fontId="8" fillId="0" borderId="0" applyFont="0" applyFill="0" applyBorder="0" applyAlignment="0" applyProtection="0">
      <alignment vertical="center"/>
    </xf>
    <xf numFmtId="0" fontId="67" fillId="8" borderId="0" applyNumberFormat="0" applyBorder="0" applyAlignment="0" applyProtection="0">
      <alignment vertical="center"/>
    </xf>
    <xf numFmtId="0" fontId="105" fillId="0" borderId="0" applyNumberFormat="0" applyFill="0" applyBorder="0" applyAlignment="0" applyProtection="0">
      <alignment vertical="top"/>
      <protection locked="0"/>
    </xf>
    <xf numFmtId="0" fontId="63" fillId="0" borderId="0">
      <alignment vertical="center"/>
    </xf>
    <xf numFmtId="0" fontId="8" fillId="0" borderId="0">
      <alignment vertical="center"/>
    </xf>
    <xf numFmtId="0" fontId="67" fillId="23" borderId="0" applyNumberFormat="0" applyBorder="0" applyAlignment="0" applyProtection="0">
      <alignment vertical="center"/>
    </xf>
    <xf numFmtId="0" fontId="63" fillId="0" borderId="0">
      <alignment vertical="center"/>
    </xf>
    <xf numFmtId="0" fontId="8" fillId="0" borderId="0">
      <alignment vertical="center"/>
    </xf>
    <xf numFmtId="0" fontId="63" fillId="0" borderId="0">
      <alignment vertical="center"/>
    </xf>
    <xf numFmtId="9" fontId="8" fillId="0" borderId="0" applyFont="0" applyFill="0" applyBorder="0" applyAlignment="0" applyProtection="0">
      <alignment vertical="center"/>
    </xf>
    <xf numFmtId="10" fontId="8" fillId="0" borderId="0" applyFont="0" applyFill="0" applyBorder="0" applyAlignment="0" applyProtection="0">
      <alignment vertical="center"/>
    </xf>
    <xf numFmtId="0" fontId="107" fillId="0" borderId="33" applyNumberFormat="0" applyFill="0" applyAlignment="0" applyProtection="0">
      <alignment vertical="center"/>
    </xf>
    <xf numFmtId="0" fontId="63" fillId="0" borderId="0">
      <alignment vertical="center"/>
    </xf>
    <xf numFmtId="0" fontId="63" fillId="0" borderId="0">
      <alignment vertical="center"/>
    </xf>
    <xf numFmtId="0" fontId="63" fillId="0" borderId="0">
      <alignment vertical="center"/>
    </xf>
    <xf numFmtId="0" fontId="67" fillId="8" borderId="0" applyNumberFormat="0" applyBorder="0" applyAlignment="0" applyProtection="0">
      <alignment vertical="center"/>
    </xf>
    <xf numFmtId="0" fontId="105" fillId="0" borderId="0" applyNumberFormat="0" applyFill="0" applyBorder="0" applyAlignment="0" applyProtection="0">
      <alignment vertical="top"/>
      <protection locked="0"/>
    </xf>
    <xf numFmtId="0" fontId="63" fillId="0" borderId="0">
      <alignment vertical="center"/>
    </xf>
    <xf numFmtId="0" fontId="74" fillId="0" borderId="0">
      <alignment vertical="center"/>
    </xf>
    <xf numFmtId="0" fontId="67" fillId="6" borderId="0" applyNumberFormat="0" applyBorder="0" applyAlignment="0" applyProtection="0">
      <alignment vertical="center"/>
    </xf>
    <xf numFmtId="0" fontId="108" fillId="0" borderId="0" applyNumberFormat="0" applyFill="0" applyBorder="0" applyAlignment="0" applyProtection="0">
      <alignment vertical="center"/>
    </xf>
    <xf numFmtId="0" fontId="80" fillId="0" borderId="0">
      <alignment vertical="center"/>
    </xf>
    <xf numFmtId="0" fontId="0" fillId="9" borderId="0" applyNumberFormat="0" applyBorder="0" applyAlignment="0" applyProtection="0">
      <alignment vertical="center"/>
    </xf>
    <xf numFmtId="0" fontId="68" fillId="0" borderId="20" applyNumberFormat="0" applyFill="0" applyAlignment="0" applyProtection="0">
      <alignment vertical="center"/>
    </xf>
    <xf numFmtId="0" fontId="8" fillId="0" borderId="0">
      <alignment vertical="center"/>
    </xf>
    <xf numFmtId="0" fontId="0" fillId="9" borderId="0" applyNumberFormat="0" applyBorder="0" applyAlignment="0" applyProtection="0">
      <alignment vertical="center"/>
    </xf>
    <xf numFmtId="0" fontId="24" fillId="50" borderId="0" applyNumberFormat="0" applyBorder="0" applyAlignment="0" applyProtection="0">
      <alignment vertical="center"/>
    </xf>
    <xf numFmtId="0" fontId="0" fillId="50" borderId="0" applyNumberFormat="0" applyBorder="0" applyAlignment="0" applyProtection="0">
      <alignment vertical="center"/>
    </xf>
    <xf numFmtId="0" fontId="65" fillId="51"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65" fillId="52" borderId="0" applyNumberFormat="0" applyBorder="0" applyAlignment="0" applyProtection="0">
      <alignment vertical="center"/>
    </xf>
    <xf numFmtId="0" fontId="98" fillId="32" borderId="0" applyNumberFormat="0" applyBorder="0" applyAlignment="0" applyProtection="0">
      <alignment vertical="center"/>
    </xf>
    <xf numFmtId="0" fontId="0" fillId="16" borderId="0" applyNumberFormat="0" applyBorder="0" applyAlignment="0" applyProtection="0">
      <alignment vertical="center"/>
    </xf>
    <xf numFmtId="0" fontId="8" fillId="0" borderId="0">
      <alignment vertical="center"/>
    </xf>
    <xf numFmtId="0" fontId="0" fillId="16" borderId="0" applyNumberFormat="0" applyBorder="0" applyAlignment="0" applyProtection="0">
      <alignment vertical="center"/>
    </xf>
    <xf numFmtId="184" fontId="8" fillId="0" borderId="0" applyFont="0" applyFill="0" applyBorder="0" applyAlignment="0" applyProtection="0">
      <alignment vertical="center"/>
    </xf>
    <xf numFmtId="0" fontId="0" fillId="17" borderId="0" applyNumberFormat="0" applyBorder="0" applyAlignment="0" applyProtection="0">
      <alignment vertical="center"/>
    </xf>
    <xf numFmtId="0" fontId="8" fillId="0" borderId="0">
      <alignment vertical="center"/>
    </xf>
    <xf numFmtId="0" fontId="0" fillId="17" borderId="0" applyNumberFormat="0" applyBorder="0" applyAlignment="0" applyProtection="0">
      <alignment vertical="center"/>
    </xf>
    <xf numFmtId="0" fontId="8" fillId="0" borderId="0">
      <alignment vertical="center"/>
    </xf>
    <xf numFmtId="0" fontId="67" fillId="52" borderId="0" applyNumberFormat="0" applyBorder="0" applyAlignment="0" applyProtection="0">
      <alignment vertical="center"/>
    </xf>
    <xf numFmtId="0" fontId="0" fillId="30" borderId="0" applyNumberFormat="0" applyBorder="0" applyAlignment="0" applyProtection="0">
      <alignment vertical="center"/>
    </xf>
    <xf numFmtId="0" fontId="8" fillId="0" borderId="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24" fillId="16" borderId="0" applyNumberFormat="0" applyBorder="0" applyAlignment="0" applyProtection="0">
      <alignment vertical="center"/>
    </xf>
    <xf numFmtId="0" fontId="0" fillId="17" borderId="0" applyNumberFormat="0" applyBorder="0" applyAlignment="0" applyProtection="0">
      <alignment vertical="center"/>
    </xf>
    <xf numFmtId="0" fontId="82" fillId="0" borderId="0" applyNumberFormat="0" applyFill="0" applyBorder="0" applyAlignment="0" applyProtection="0">
      <alignment vertical="center"/>
    </xf>
    <xf numFmtId="0" fontId="0" fillId="52" borderId="0" applyNumberFormat="0" applyBorder="0" applyAlignment="0" applyProtection="0">
      <alignment vertical="center"/>
    </xf>
    <xf numFmtId="0" fontId="0" fillId="32" borderId="0" applyNumberFormat="0" applyBorder="0" applyAlignment="0" applyProtection="0">
      <alignment vertical="center"/>
    </xf>
    <xf numFmtId="0" fontId="8" fillId="0" borderId="0">
      <alignment vertical="center"/>
    </xf>
    <xf numFmtId="0" fontId="0" fillId="32" borderId="0" applyNumberFormat="0" applyBorder="0" applyAlignment="0" applyProtection="0">
      <alignment vertical="center"/>
    </xf>
    <xf numFmtId="0" fontId="0" fillId="23" borderId="0" applyNumberFormat="0" applyBorder="0" applyAlignment="0" applyProtection="0">
      <alignment vertical="center"/>
    </xf>
    <xf numFmtId="0" fontId="109" fillId="0" borderId="1">
      <alignment horizontal="left" vertical="center"/>
    </xf>
    <xf numFmtId="0" fontId="67" fillId="8" borderId="0" applyNumberFormat="0" applyBorder="0" applyAlignment="0" applyProtection="0">
      <alignment vertical="center"/>
    </xf>
    <xf numFmtId="0" fontId="0" fillId="19" borderId="0" applyNumberFormat="0" applyBorder="0" applyAlignment="0" applyProtection="0">
      <alignment vertical="center"/>
    </xf>
    <xf numFmtId="0" fontId="8" fillId="0" borderId="0">
      <alignment vertical="center"/>
    </xf>
    <xf numFmtId="0" fontId="0" fillId="19" borderId="0" applyNumberFormat="0" applyBorder="0" applyAlignment="0" applyProtection="0">
      <alignment vertical="center"/>
    </xf>
    <xf numFmtId="0" fontId="8" fillId="0" borderId="0">
      <alignment vertical="center"/>
    </xf>
    <xf numFmtId="0" fontId="0" fillId="20" borderId="0" applyNumberFormat="0" applyBorder="0" applyAlignment="0" applyProtection="0">
      <alignment vertical="center"/>
    </xf>
    <xf numFmtId="0" fontId="6" fillId="0" borderId="0">
      <alignment vertical="center"/>
    </xf>
    <xf numFmtId="0" fontId="0" fillId="52" borderId="0" applyNumberFormat="0" applyBorder="0" applyAlignment="0" applyProtection="0">
      <alignment vertical="center"/>
    </xf>
    <xf numFmtId="0" fontId="6" fillId="0" borderId="0">
      <alignment vertical="center"/>
    </xf>
    <xf numFmtId="0" fontId="0" fillId="52" borderId="0" applyNumberFormat="0" applyBorder="0" applyAlignment="0" applyProtection="0">
      <alignment vertical="center"/>
    </xf>
    <xf numFmtId="0" fontId="0" fillId="53" borderId="0" applyNumberFormat="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0" fillId="23" borderId="0" applyNumberFormat="0" applyBorder="0" applyAlignment="0" applyProtection="0">
      <alignment vertical="center"/>
    </xf>
    <xf numFmtId="0" fontId="0" fillId="30" borderId="0" applyNumberFormat="0" applyBorder="0" applyAlignment="0" applyProtection="0">
      <alignment vertical="center"/>
    </xf>
    <xf numFmtId="0" fontId="103" fillId="10" borderId="32" applyNumberFormat="0" applyAlignment="0" applyProtection="0">
      <alignment vertical="center"/>
    </xf>
    <xf numFmtId="0" fontId="8" fillId="0" borderId="0">
      <alignment vertical="center"/>
    </xf>
    <xf numFmtId="0" fontId="24" fillId="16" borderId="0" applyNumberFormat="0" applyBorder="0" applyAlignment="0" applyProtection="0">
      <alignment vertical="center"/>
    </xf>
    <xf numFmtId="0" fontId="0" fillId="10" borderId="0" applyNumberFormat="0" applyBorder="0" applyAlignment="0" applyProtection="0">
      <alignment vertical="center"/>
    </xf>
    <xf numFmtId="0" fontId="70" fillId="9" borderId="0" applyNumberFormat="0" applyBorder="0" applyAlignment="0" applyProtection="0">
      <alignment vertical="center"/>
    </xf>
    <xf numFmtId="0" fontId="0" fillId="10" borderId="0" applyNumberFormat="0" applyBorder="0" applyAlignment="0" applyProtection="0">
      <alignment vertical="center"/>
    </xf>
    <xf numFmtId="0" fontId="103" fillId="10" borderId="32" applyNumberFormat="0" applyAlignment="0" applyProtection="0">
      <alignment vertical="center"/>
    </xf>
    <xf numFmtId="0" fontId="65" fillId="54" borderId="0" applyNumberFormat="0" applyBorder="0" applyAlignment="0" applyProtection="0">
      <alignment vertical="center"/>
    </xf>
    <xf numFmtId="0" fontId="0" fillId="23" borderId="0" applyNumberFormat="0" applyBorder="0" applyAlignment="0" applyProtection="0">
      <alignment vertical="center"/>
    </xf>
    <xf numFmtId="0" fontId="70" fillId="9" borderId="0" applyNumberFormat="0" applyBorder="0" applyAlignment="0" applyProtection="0">
      <alignment vertical="center"/>
    </xf>
    <xf numFmtId="0" fontId="107" fillId="0" borderId="33" applyNumberFormat="0" applyFill="0" applyAlignment="0" applyProtection="0">
      <alignment vertical="center"/>
    </xf>
    <xf numFmtId="0" fontId="0" fillId="17" borderId="0" applyNumberFormat="0" applyBorder="0" applyAlignment="0" applyProtection="0">
      <alignment vertical="center"/>
    </xf>
    <xf numFmtId="0" fontId="70" fillId="9" borderId="0" applyNumberFormat="0" applyBorder="0" applyAlignment="0" applyProtection="0">
      <alignment vertical="center"/>
    </xf>
    <xf numFmtId="9" fontId="8" fillId="0" borderId="0" applyFont="0" applyFill="0" applyBorder="0" applyAlignment="0" applyProtection="0">
      <alignment vertical="center"/>
    </xf>
    <xf numFmtId="0" fontId="98" fillId="32" borderId="0" applyNumberFormat="0" applyBorder="0" applyAlignment="0" applyProtection="0">
      <alignment vertical="center"/>
    </xf>
    <xf numFmtId="0" fontId="0" fillId="17" borderId="0" applyNumberFormat="0" applyBorder="0" applyAlignment="0" applyProtection="0">
      <alignment vertical="center"/>
    </xf>
    <xf numFmtId="9" fontId="8" fillId="0" borderId="0" applyFont="0" applyFill="0" applyBorder="0" applyAlignment="0" applyProtection="0">
      <alignment vertical="center"/>
    </xf>
    <xf numFmtId="0" fontId="98" fillId="32" borderId="0" applyNumberFormat="0" applyBorder="0" applyAlignment="0" applyProtection="0">
      <alignment vertical="center"/>
    </xf>
    <xf numFmtId="0" fontId="67" fillId="55" borderId="0" applyNumberFormat="0" applyBorder="0" applyAlignment="0" applyProtection="0">
      <alignment vertical="center"/>
    </xf>
    <xf numFmtId="0" fontId="0" fillId="56" borderId="0" applyNumberFormat="0" applyBorder="0" applyAlignment="0" applyProtection="0">
      <alignment vertical="center"/>
    </xf>
    <xf numFmtId="0" fontId="70" fillId="9" borderId="0" applyNumberFormat="0" applyBorder="0" applyAlignment="0" applyProtection="0">
      <alignment vertical="center"/>
    </xf>
    <xf numFmtId="0" fontId="67" fillId="14" borderId="0" applyNumberFormat="0" applyBorder="0" applyAlignment="0" applyProtection="0">
      <alignment vertical="center"/>
    </xf>
    <xf numFmtId="0" fontId="99" fillId="10" borderId="30" applyNumberFormat="0" applyAlignment="0" applyProtection="0">
      <alignment vertical="center"/>
    </xf>
    <xf numFmtId="0" fontId="65" fillId="32" borderId="0" applyNumberFormat="0" applyBorder="0" applyAlignment="0" applyProtection="0">
      <alignment vertical="center"/>
    </xf>
    <xf numFmtId="0" fontId="65" fillId="32" borderId="0" applyNumberFormat="0" applyBorder="0" applyAlignment="0" applyProtection="0">
      <alignment vertical="center"/>
    </xf>
    <xf numFmtId="0" fontId="65" fillId="32" borderId="0" applyNumberFormat="0" applyBorder="0" applyAlignment="0" applyProtection="0">
      <alignment vertical="center"/>
    </xf>
    <xf numFmtId="0" fontId="74" fillId="0" borderId="4" applyNumberFormat="0" applyFill="0" applyProtection="0">
      <alignment horizontal="left" vertical="center"/>
    </xf>
    <xf numFmtId="0" fontId="93" fillId="0" borderId="34" applyNumberFormat="0" applyFill="0" applyAlignment="0" applyProtection="0">
      <alignment vertical="center"/>
    </xf>
    <xf numFmtId="0" fontId="70" fillId="9" borderId="0" applyNumberFormat="0" applyBorder="0" applyAlignment="0" applyProtection="0">
      <alignment vertical="center"/>
    </xf>
    <xf numFmtId="0" fontId="65" fillId="32" borderId="0" applyNumberFormat="0" applyBorder="0" applyAlignment="0" applyProtection="0">
      <alignment vertical="center"/>
    </xf>
    <xf numFmtId="9" fontId="8" fillId="0" borderId="0" applyFont="0" applyFill="0" applyBorder="0" applyAlignment="0" applyProtection="0">
      <alignment vertical="center"/>
    </xf>
    <xf numFmtId="0" fontId="65" fillId="57" borderId="0" applyNumberFormat="0" applyBorder="0" applyAlignment="0" applyProtection="0">
      <alignment vertical="center"/>
    </xf>
    <xf numFmtId="180" fontId="0" fillId="0" borderId="0" applyFont="0" applyFill="0" applyBorder="0" applyAlignment="0" applyProtection="0">
      <alignment vertical="center"/>
    </xf>
    <xf numFmtId="0" fontId="65" fillId="57" borderId="0" applyNumberFormat="0" applyBorder="0" applyAlignment="0" applyProtection="0">
      <alignment vertical="center"/>
    </xf>
    <xf numFmtId="0" fontId="67" fillId="14" borderId="0" applyNumberFormat="0" applyBorder="0" applyAlignment="0" applyProtection="0">
      <alignment vertical="center"/>
    </xf>
    <xf numFmtId="0" fontId="8" fillId="0" borderId="0">
      <alignment vertical="center"/>
    </xf>
    <xf numFmtId="0" fontId="99" fillId="10" borderId="30" applyNumberFormat="0" applyAlignment="0" applyProtection="0">
      <alignment vertical="center"/>
    </xf>
    <xf numFmtId="0" fontId="65" fillId="19" borderId="0" applyNumberFormat="0" applyBorder="0" applyAlignment="0" applyProtection="0">
      <alignment vertical="center"/>
    </xf>
    <xf numFmtId="0" fontId="0" fillId="0" borderId="0">
      <alignment vertical="center"/>
    </xf>
    <xf numFmtId="0" fontId="65" fillId="19" borderId="0" applyNumberFormat="0" applyBorder="0" applyAlignment="0" applyProtection="0">
      <alignment vertical="center"/>
    </xf>
    <xf numFmtId="0" fontId="67" fillId="52" borderId="0" applyNumberFormat="0" applyBorder="0" applyAlignment="0" applyProtection="0">
      <alignment vertical="center"/>
    </xf>
    <xf numFmtId="0" fontId="0" fillId="0" borderId="0">
      <alignment vertical="center"/>
    </xf>
    <xf numFmtId="0" fontId="65" fillId="20" borderId="0" applyNumberFormat="0" applyBorder="0" applyAlignment="0" applyProtection="0">
      <alignment vertical="center"/>
    </xf>
    <xf numFmtId="0" fontId="0" fillId="16" borderId="35" applyNumberFormat="0" applyFont="0" applyAlignment="0" applyProtection="0">
      <alignment vertical="center"/>
    </xf>
    <xf numFmtId="0" fontId="67" fillId="14"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65" fillId="53" borderId="0" applyNumberFormat="0" applyBorder="0" applyAlignment="0" applyProtection="0">
      <alignment vertical="center"/>
    </xf>
    <xf numFmtId="0" fontId="24" fillId="50" borderId="0" applyNumberFormat="0" applyBorder="0" applyAlignment="0" applyProtection="0">
      <alignment vertical="center"/>
    </xf>
    <xf numFmtId="0" fontId="66" fillId="0" borderId="19" applyNumberFormat="0" applyFill="0" applyAlignment="0" applyProtection="0">
      <alignment vertical="center"/>
    </xf>
    <xf numFmtId="0" fontId="65" fillId="53" borderId="0" applyNumberFormat="0" applyBorder="0" applyAlignment="0" applyProtection="0">
      <alignment vertical="center"/>
    </xf>
    <xf numFmtId="0" fontId="24" fillId="50" borderId="0" applyNumberFormat="0" applyBorder="0" applyAlignment="0" applyProtection="0">
      <alignment vertical="center"/>
    </xf>
    <xf numFmtId="0" fontId="67" fillId="14" borderId="0" applyNumberFormat="0" applyBorder="0" applyAlignment="0" applyProtection="0">
      <alignment vertical="center"/>
    </xf>
    <xf numFmtId="0" fontId="65" fillId="18" borderId="0" applyNumberFormat="0" applyBorder="0" applyAlignment="0" applyProtection="0">
      <alignment vertical="center"/>
    </xf>
    <xf numFmtId="0" fontId="65" fillId="18" borderId="0" applyNumberFormat="0" applyBorder="0" applyAlignment="0" applyProtection="0">
      <alignment vertical="center"/>
    </xf>
    <xf numFmtId="0" fontId="65" fillId="54" borderId="0" applyNumberFormat="0" applyBorder="0" applyAlignment="0" applyProtection="0">
      <alignment vertical="center"/>
    </xf>
    <xf numFmtId="0" fontId="8" fillId="0" borderId="0">
      <alignment vertical="center"/>
    </xf>
    <xf numFmtId="0" fontId="74" fillId="0" borderId="0" applyProtection="0">
      <alignment vertical="center"/>
    </xf>
    <xf numFmtId="0" fontId="65" fillId="10" borderId="0" applyNumberFormat="0" applyBorder="0" applyAlignment="0" applyProtection="0">
      <alignment vertical="center"/>
    </xf>
    <xf numFmtId="0" fontId="85" fillId="0" borderId="22" applyNumberFormat="0" applyFill="0" applyAlignment="0" applyProtection="0">
      <alignment vertical="center"/>
    </xf>
    <xf numFmtId="0" fontId="6" fillId="0" borderId="0">
      <alignment vertical="center"/>
    </xf>
    <xf numFmtId="0" fontId="65" fillId="10" borderId="0" applyNumberFormat="0" applyBorder="0" applyAlignment="0" applyProtection="0">
      <alignment vertical="center"/>
    </xf>
    <xf numFmtId="0" fontId="8" fillId="0" borderId="0">
      <alignment vertical="center"/>
    </xf>
    <xf numFmtId="0" fontId="65" fillId="10"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8" fillId="0" borderId="0">
      <alignment vertical="center"/>
    </xf>
    <xf numFmtId="0" fontId="8" fillId="0" borderId="0" applyNumberFormat="0" applyFill="0" applyBorder="0" applyAlignment="0" applyProtection="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110" fillId="0" borderId="15">
      <alignment horizontal="left" vertical="center"/>
    </xf>
    <xf numFmtId="0" fontId="65" fillId="8" borderId="0" applyNumberFormat="0" applyBorder="0" applyAlignment="0" applyProtection="0">
      <alignment vertical="center"/>
    </xf>
    <xf numFmtId="0" fontId="65" fillId="6" borderId="0" applyNumberFormat="0" applyBorder="0" applyAlignment="0" applyProtection="0">
      <alignment vertical="center"/>
    </xf>
    <xf numFmtId="0" fontId="110" fillId="0" borderId="15">
      <alignment horizontal="left" vertical="center"/>
    </xf>
    <xf numFmtId="0" fontId="65" fillId="6" borderId="0" applyNumberFormat="0" applyBorder="0" applyAlignment="0" applyProtection="0">
      <alignment vertical="center"/>
    </xf>
    <xf numFmtId="0" fontId="65" fillId="14" borderId="0" applyNumberFormat="0" applyBorder="0" applyAlignment="0" applyProtection="0">
      <alignment vertical="center"/>
    </xf>
    <xf numFmtId="0" fontId="104" fillId="0" borderId="0">
      <alignment vertical="center"/>
      <protection locked="0"/>
    </xf>
    <xf numFmtId="0" fontId="24" fillId="50" borderId="0" applyNumberFormat="0" applyBorder="0" applyAlignment="0" applyProtection="0">
      <alignment vertical="center"/>
    </xf>
    <xf numFmtId="0" fontId="65" fillId="51" borderId="0" applyNumberFormat="0" applyBorder="0" applyAlignment="0" applyProtection="0">
      <alignment vertical="center"/>
    </xf>
    <xf numFmtId="0" fontId="67" fillId="8" borderId="0" applyNumberFormat="0" applyBorder="0" applyAlignment="0" applyProtection="0">
      <alignment vertical="center"/>
    </xf>
    <xf numFmtId="0" fontId="24" fillId="50" borderId="0" applyNumberFormat="0" applyBorder="0" applyAlignment="0" applyProtection="0">
      <alignment vertical="center"/>
    </xf>
    <xf numFmtId="0" fontId="8" fillId="0" borderId="0">
      <alignment vertical="center"/>
    </xf>
    <xf numFmtId="0" fontId="24" fillId="17" borderId="0" applyNumberFormat="0" applyBorder="0" applyAlignment="0" applyProtection="0">
      <alignment vertical="center"/>
    </xf>
    <xf numFmtId="0" fontId="24" fillId="50" borderId="0" applyNumberFormat="0" applyBorder="0" applyAlignment="0" applyProtection="0">
      <alignment vertical="center"/>
    </xf>
    <xf numFmtId="0" fontId="24" fillId="50" borderId="0" applyNumberFormat="0" applyBorder="0" applyAlignment="0" applyProtection="0">
      <alignment vertical="center"/>
    </xf>
    <xf numFmtId="0" fontId="67" fillId="14" borderId="0" applyNumberFormat="0" applyBorder="0" applyAlignment="0" applyProtection="0">
      <alignment vertical="center"/>
    </xf>
    <xf numFmtId="0" fontId="101" fillId="0" borderId="0" applyNumberFormat="0" applyFill="0" applyBorder="0" applyAlignment="0" applyProtection="0">
      <alignment vertical="center"/>
    </xf>
    <xf numFmtId="0" fontId="24" fillId="50" borderId="0" applyNumberFormat="0" applyBorder="0" applyAlignment="0" applyProtection="0">
      <alignment vertical="center"/>
    </xf>
    <xf numFmtId="0" fontId="24" fillId="50" borderId="0" applyNumberFormat="0" applyBorder="0" applyAlignment="0" applyProtection="0">
      <alignment vertical="center"/>
    </xf>
    <xf numFmtId="0" fontId="24" fillId="50" borderId="0" applyNumberFormat="0" applyBorder="0" applyAlignment="0" applyProtection="0">
      <alignment vertical="center"/>
    </xf>
    <xf numFmtId="0" fontId="94" fillId="0" borderId="27">
      <alignment horizontal="center" vertical="center"/>
    </xf>
    <xf numFmtId="0" fontId="67" fillId="23" borderId="0" applyNumberFormat="0" applyBorder="0" applyAlignment="0" applyProtection="0">
      <alignment vertical="center"/>
    </xf>
    <xf numFmtId="0" fontId="67" fillId="23" borderId="0" applyNumberFormat="0" applyBorder="0" applyAlignment="0" applyProtection="0">
      <alignment vertical="center"/>
    </xf>
    <xf numFmtId="0" fontId="85" fillId="0" borderId="22" applyNumberFormat="0" applyFill="0" applyAlignment="0" applyProtection="0">
      <alignment vertical="center"/>
    </xf>
    <xf numFmtId="0" fontId="0" fillId="16" borderId="35" applyNumberFormat="0" applyFont="0" applyAlignment="0" applyProtection="0">
      <alignment vertical="center"/>
    </xf>
    <xf numFmtId="0" fontId="8" fillId="0" borderId="0">
      <alignment vertical="center"/>
    </xf>
    <xf numFmtId="0" fontId="67" fillId="23" borderId="0" applyNumberFormat="0" applyBorder="0" applyAlignment="0" applyProtection="0">
      <alignment vertical="center"/>
    </xf>
    <xf numFmtId="0" fontId="85" fillId="0" borderId="22" applyNumberFormat="0" applyFill="0" applyAlignment="0" applyProtection="0">
      <alignment vertical="center"/>
    </xf>
    <xf numFmtId="15" fontId="111" fillId="0" borderId="0">
      <alignment vertical="center"/>
    </xf>
    <xf numFmtId="0" fontId="67" fillId="8" borderId="0" applyNumberFormat="0" applyBorder="0" applyAlignment="0" applyProtection="0">
      <alignment vertical="center"/>
    </xf>
    <xf numFmtId="184" fontId="8" fillId="0" borderId="0" applyFont="0" applyFill="0" applyBorder="0" applyAlignment="0" applyProtection="0">
      <alignment vertical="center"/>
    </xf>
    <xf numFmtId="0" fontId="67" fillId="8" borderId="0" applyNumberFormat="0" applyBorder="0" applyAlignment="0" applyProtection="0">
      <alignment vertical="center"/>
    </xf>
    <xf numFmtId="0" fontId="67" fillId="8" borderId="0" applyNumberFormat="0" applyBorder="0" applyAlignment="0" applyProtection="0">
      <alignment vertical="center"/>
    </xf>
    <xf numFmtId="0" fontId="67" fillId="8" borderId="0" applyNumberFormat="0" applyBorder="0" applyAlignment="0" applyProtection="0">
      <alignment vertical="center"/>
    </xf>
    <xf numFmtId="0" fontId="8" fillId="0" borderId="0">
      <alignment vertical="center"/>
    </xf>
    <xf numFmtId="0" fontId="67" fillId="8" borderId="0" applyNumberFormat="0" applyBorder="0" applyAlignment="0" applyProtection="0">
      <alignment vertical="center"/>
    </xf>
    <xf numFmtId="0" fontId="62" fillId="0" borderId="17" applyNumberFormat="0" applyFill="0" applyProtection="0">
      <alignment horizontal="center" vertical="center"/>
    </xf>
    <xf numFmtId="0" fontId="67" fillId="8" borderId="0" applyNumberFormat="0" applyBorder="0" applyAlignment="0" applyProtection="0">
      <alignment vertical="center"/>
    </xf>
    <xf numFmtId="0" fontId="8" fillId="0" borderId="0">
      <alignment vertical="center"/>
    </xf>
    <xf numFmtId="0" fontId="112" fillId="58" borderId="3">
      <alignment vertical="center"/>
      <protection locked="0"/>
    </xf>
    <xf numFmtId="0" fontId="67" fillId="8" borderId="0" applyNumberFormat="0" applyBorder="0" applyAlignment="0" applyProtection="0">
      <alignment vertical="center"/>
    </xf>
    <xf numFmtId="0" fontId="8" fillId="0" borderId="0">
      <alignment vertical="center"/>
    </xf>
    <xf numFmtId="0" fontId="67" fillId="8" borderId="0" applyNumberFormat="0" applyBorder="0" applyAlignment="0" applyProtection="0">
      <alignment vertical="center"/>
    </xf>
    <xf numFmtId="0" fontId="88" fillId="30" borderId="0" applyNumberFormat="0" applyBorder="0" applyAlignment="0" applyProtection="0">
      <alignment vertical="center"/>
    </xf>
    <xf numFmtId="0" fontId="8" fillId="0" borderId="0">
      <alignment vertical="center"/>
    </xf>
    <xf numFmtId="0" fontId="67" fillId="8" borderId="0" applyNumberFormat="0" applyBorder="0" applyAlignment="0" applyProtection="0">
      <alignment vertical="center"/>
    </xf>
    <xf numFmtId="0" fontId="88" fillId="30" borderId="0" applyNumberFormat="0" applyBorder="0" applyAlignment="0" applyProtection="0">
      <alignment vertical="center"/>
    </xf>
    <xf numFmtId="0" fontId="67" fillId="55" borderId="0" applyNumberFormat="0" applyBorder="0" applyAlignment="0" applyProtection="0">
      <alignment vertical="center"/>
    </xf>
    <xf numFmtId="0" fontId="109" fillId="0" borderId="1">
      <alignment horizontal="left" vertical="center"/>
    </xf>
    <xf numFmtId="0" fontId="110" fillId="0" borderId="36" applyNumberFormat="0" applyAlignment="0" applyProtection="0">
      <alignment horizontal="left" vertical="center"/>
    </xf>
    <xf numFmtId="0" fontId="65" fillId="8" borderId="0" applyNumberFormat="0" applyBorder="0" applyAlignment="0" applyProtection="0">
      <alignment vertical="center"/>
    </xf>
    <xf numFmtId="0" fontId="24" fillId="10" borderId="0" applyNumberFormat="0" applyBorder="0" applyAlignment="0" applyProtection="0">
      <alignment vertical="center"/>
    </xf>
    <xf numFmtId="0" fontId="113" fillId="52" borderId="32" applyNumberFormat="0" applyAlignment="0" applyProtection="0">
      <alignment vertical="center"/>
    </xf>
    <xf numFmtId="183" fontId="74" fillId="0" borderId="17" applyFill="0" applyProtection="0">
      <alignment horizontal="right" vertical="center"/>
    </xf>
    <xf numFmtId="0" fontId="67" fillId="15" borderId="0" applyNumberFormat="0" applyBorder="0" applyAlignment="0" applyProtection="0">
      <alignment vertical="center"/>
    </xf>
    <xf numFmtId="0" fontId="24" fillId="50" borderId="0" applyNumberFormat="0" applyBorder="0" applyAlignment="0" applyProtection="0">
      <alignment vertical="center"/>
    </xf>
    <xf numFmtId="183" fontId="74" fillId="0" borderId="17" applyFill="0" applyProtection="0">
      <alignment horizontal="right" vertical="center"/>
    </xf>
    <xf numFmtId="0" fontId="67" fillId="15" borderId="0" applyNumberFormat="0" applyBorder="0" applyAlignment="0" applyProtection="0">
      <alignment vertical="center"/>
    </xf>
    <xf numFmtId="183" fontId="74" fillId="0" borderId="17" applyFill="0" applyProtection="0">
      <alignment horizontal="right" vertical="center"/>
    </xf>
    <xf numFmtId="0" fontId="67" fillId="15" borderId="0" applyNumberFormat="0" applyBorder="0" applyAlignment="0" applyProtection="0">
      <alignment vertical="center"/>
    </xf>
    <xf numFmtId="0" fontId="67" fillId="55" borderId="0" applyNumberFormat="0" applyBorder="0" applyAlignment="0" applyProtection="0">
      <alignment vertical="center"/>
    </xf>
    <xf numFmtId="0" fontId="65" fillId="54" borderId="0" applyNumberFormat="0" applyBorder="0" applyAlignment="0" applyProtection="0">
      <alignment vertical="center"/>
    </xf>
    <xf numFmtId="0" fontId="112" fillId="58" borderId="3">
      <alignment vertical="center"/>
      <protection locked="0"/>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9" fontId="8" fillId="0" borderId="0" applyFont="0" applyFill="0" applyBorder="0" applyAlignment="0" applyProtection="0">
      <alignment vertical="center"/>
    </xf>
    <xf numFmtId="0" fontId="67" fillId="55" borderId="0" applyNumberFormat="0" applyBorder="0" applyAlignment="0" applyProtection="0">
      <alignment vertical="center"/>
    </xf>
    <xf numFmtId="9" fontId="8" fillId="0" borderId="0" applyFont="0" applyFill="0" applyBorder="0" applyAlignment="0" applyProtection="0">
      <alignment vertical="center"/>
    </xf>
    <xf numFmtId="0" fontId="114" fillId="0" borderId="0">
      <alignment vertical="center"/>
    </xf>
    <xf numFmtId="0" fontId="67" fillId="55" borderId="0" applyNumberFormat="0" applyBorder="0" applyAlignment="0" applyProtection="0">
      <alignment vertical="center"/>
    </xf>
    <xf numFmtId="0" fontId="8" fillId="0" borderId="0">
      <alignment vertical="center"/>
    </xf>
    <xf numFmtId="15" fontId="111" fillId="0" borderId="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15" borderId="0" applyNumberFormat="0" applyBorder="0" applyAlignment="0" applyProtection="0">
      <alignment vertical="center"/>
    </xf>
    <xf numFmtId="0" fontId="67" fillId="6" borderId="0" applyNumberFormat="0" applyBorder="0" applyAlignment="0" applyProtection="0">
      <alignment vertical="center"/>
    </xf>
    <xf numFmtId="0" fontId="24" fillId="16" borderId="0" applyNumberFormat="0" applyBorder="0" applyAlignment="0" applyProtection="0">
      <alignment vertical="center"/>
    </xf>
    <xf numFmtId="0" fontId="8" fillId="0" borderId="0" applyFont="0" applyFill="0" applyBorder="0" applyAlignment="0" applyProtection="0">
      <alignment vertical="center"/>
    </xf>
    <xf numFmtId="0" fontId="67" fillId="6" borderId="0" applyNumberFormat="0" applyBorder="0" applyAlignment="0" applyProtection="0">
      <alignment vertical="center"/>
    </xf>
    <xf numFmtId="0" fontId="24" fillId="16" borderId="0" applyNumberFormat="0" applyBorder="0" applyAlignment="0" applyProtection="0">
      <alignment vertical="center"/>
    </xf>
    <xf numFmtId="0" fontId="85" fillId="0" borderId="22"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24" fillId="16" borderId="0" applyNumberFormat="0" applyBorder="0" applyAlignment="0" applyProtection="0">
      <alignment vertical="center"/>
    </xf>
    <xf numFmtId="0" fontId="67" fillId="6" borderId="0" applyNumberFormat="0" applyBorder="0" applyAlignment="0" applyProtection="0">
      <alignment vertical="center"/>
    </xf>
    <xf numFmtId="0" fontId="66" fillId="0" borderId="19" applyNumberFormat="0" applyFill="0" applyAlignment="0" applyProtection="0">
      <alignment vertical="center"/>
    </xf>
    <xf numFmtId="0" fontId="88" fillId="30" borderId="0" applyNumberFormat="0" applyBorder="0" applyAlignment="0" applyProtection="0">
      <alignment vertical="center"/>
    </xf>
    <xf numFmtId="0" fontId="85" fillId="0" borderId="22" applyNumberFormat="0" applyFill="0" applyAlignment="0" applyProtection="0">
      <alignment vertical="center"/>
    </xf>
    <xf numFmtId="0" fontId="24" fillId="16" borderId="0" applyNumberFormat="0" applyBorder="0" applyAlignment="0" applyProtection="0">
      <alignment vertical="center"/>
    </xf>
    <xf numFmtId="0" fontId="85" fillId="0" borderId="22" applyNumberFormat="0" applyFill="0" applyAlignment="0" applyProtection="0">
      <alignment vertical="center"/>
    </xf>
    <xf numFmtId="0" fontId="24" fillId="9" borderId="0" applyNumberFormat="0" applyBorder="0" applyAlignment="0" applyProtection="0">
      <alignment vertical="center"/>
    </xf>
    <xf numFmtId="0" fontId="67" fillId="8" borderId="0" applyNumberFormat="0" applyBorder="0" applyAlignment="0" applyProtection="0">
      <alignment vertical="center"/>
    </xf>
    <xf numFmtId="0" fontId="77" fillId="17" borderId="0" applyNumberFormat="0" applyBorder="0" applyAlignment="0" applyProtection="0">
      <alignment vertical="center"/>
    </xf>
    <xf numFmtId="189" fontId="8" fillId="0" borderId="0" applyFont="0" applyFill="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49" fontId="114" fillId="0" borderId="7">
      <alignment horizontal="left" vertical="center" wrapText="1"/>
    </xf>
    <xf numFmtId="0" fontId="24" fillId="9" borderId="0" applyNumberFormat="0" applyBorder="0" applyAlignment="0" applyProtection="0">
      <alignment vertical="center"/>
    </xf>
    <xf numFmtId="185" fontId="8" fillId="0" borderId="0" applyFont="0" applyFill="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8" borderId="0" applyNumberFormat="0" applyBorder="0" applyAlignment="0" applyProtection="0">
      <alignment vertical="center"/>
    </xf>
    <xf numFmtId="0" fontId="67" fillId="10" borderId="0" applyNumberFormat="0" applyBorder="0" applyAlignment="0" applyProtection="0">
      <alignment vertical="center"/>
    </xf>
    <xf numFmtId="0" fontId="70" fillId="17" borderId="0" applyNumberFormat="0" applyBorder="0" applyAlignment="0" applyProtection="0">
      <alignment vertical="center"/>
    </xf>
    <xf numFmtId="0" fontId="67" fillId="10" borderId="0" applyNumberFormat="0" applyBorder="0" applyAlignment="0" applyProtection="0">
      <alignment vertical="center"/>
    </xf>
    <xf numFmtId="0" fontId="74" fillId="0" borderId="4" applyNumberFormat="0" applyFill="0" applyProtection="0">
      <alignment horizontal="right" vertical="center"/>
    </xf>
    <xf numFmtId="0" fontId="8" fillId="0" borderId="0">
      <alignment vertical="center"/>
    </xf>
    <xf numFmtId="0" fontId="67" fillId="10" borderId="0" applyNumberFormat="0" applyBorder="0" applyAlignment="0" applyProtection="0">
      <alignment vertical="center"/>
    </xf>
    <xf numFmtId="0" fontId="67" fillId="15" borderId="0" applyNumberFormat="0" applyBorder="0" applyAlignment="0" applyProtection="0">
      <alignment vertical="center"/>
    </xf>
    <xf numFmtId="0" fontId="67" fillId="15" borderId="0" applyNumberFormat="0" applyBorder="0" applyAlignment="0" applyProtection="0">
      <alignment vertical="center"/>
    </xf>
    <xf numFmtId="190" fontId="115" fillId="0" borderId="0">
      <alignment vertical="center"/>
    </xf>
    <xf numFmtId="0" fontId="67" fillId="15" borderId="0" applyNumberFormat="0" applyBorder="0" applyAlignment="0" applyProtection="0">
      <alignment vertical="center"/>
    </xf>
    <xf numFmtId="0" fontId="67" fillId="15" borderId="0" applyNumberFormat="0" applyBorder="0" applyAlignment="0" applyProtection="0">
      <alignment vertical="center"/>
    </xf>
    <xf numFmtId="0" fontId="82" fillId="0" borderId="0" applyNumberFormat="0" applyFill="0" applyBorder="0" applyAlignment="0" applyProtection="0">
      <alignment vertical="center"/>
    </xf>
    <xf numFmtId="0" fontId="67" fillId="15" borderId="0" applyNumberFormat="0" applyBorder="0" applyAlignment="0" applyProtection="0">
      <alignment vertical="center"/>
    </xf>
    <xf numFmtId="0" fontId="82" fillId="0" borderId="0" applyNumberFormat="0" applyFill="0" applyBorder="0" applyAlignment="0" applyProtection="0">
      <alignment vertical="center"/>
    </xf>
    <xf numFmtId="0" fontId="67" fillId="15" borderId="0" applyNumberFormat="0" applyBorder="0" applyAlignment="0" applyProtection="0">
      <alignment vertical="center"/>
    </xf>
    <xf numFmtId="0" fontId="82" fillId="0" borderId="0" applyNumberFormat="0" applyFill="0" applyBorder="0" applyAlignment="0" applyProtection="0">
      <alignment vertical="center"/>
    </xf>
    <xf numFmtId="0" fontId="67" fillId="15" borderId="0" applyNumberFormat="0" applyBorder="0" applyAlignment="0" applyProtection="0">
      <alignment vertical="center"/>
    </xf>
    <xf numFmtId="186" fontId="8" fillId="0" borderId="0" applyFont="0" applyFill="0" applyBorder="0" applyAlignment="0" applyProtection="0">
      <alignment vertical="center"/>
    </xf>
    <xf numFmtId="0" fontId="82" fillId="0" borderId="0" applyNumberFormat="0" applyFill="0" applyBorder="0" applyAlignment="0" applyProtection="0">
      <alignment vertical="center"/>
    </xf>
    <xf numFmtId="0" fontId="67" fillId="15" borderId="0" applyNumberFormat="0" applyBorder="0" applyAlignment="0" applyProtection="0">
      <alignment vertical="center"/>
    </xf>
    <xf numFmtId="0" fontId="8" fillId="0" borderId="0">
      <alignment vertical="center"/>
    </xf>
    <xf numFmtId="0" fontId="67" fillId="15" borderId="0" applyNumberFormat="0" applyBorder="0" applyAlignment="0" applyProtection="0">
      <alignment vertical="center"/>
    </xf>
    <xf numFmtId="0" fontId="82" fillId="0" borderId="0" applyNumberFormat="0" applyFill="0" applyBorder="0" applyAlignment="0" applyProtection="0">
      <alignment vertical="center"/>
    </xf>
    <xf numFmtId="0" fontId="88" fillId="19" borderId="0" applyNumberFormat="0" applyBorder="0" applyAlignment="0" applyProtection="0">
      <alignment vertical="center"/>
    </xf>
    <xf numFmtId="0" fontId="67" fillId="15" borderId="0" applyNumberFormat="0" applyBorder="0" applyAlignment="0" applyProtection="0">
      <alignment vertical="center"/>
    </xf>
    <xf numFmtId="0" fontId="82" fillId="0" borderId="0" applyNumberFormat="0" applyFill="0" applyBorder="0" applyAlignment="0" applyProtection="0">
      <alignment vertical="center"/>
    </xf>
    <xf numFmtId="0" fontId="88" fillId="19" borderId="0" applyNumberFormat="0" applyBorder="0" applyAlignment="0" applyProtection="0">
      <alignment vertical="center"/>
    </xf>
    <xf numFmtId="0" fontId="8" fillId="0" borderId="0">
      <alignment vertical="center"/>
    </xf>
    <xf numFmtId="0" fontId="67" fillId="15" borderId="0" applyNumberFormat="0" applyBorder="0" applyAlignment="0" applyProtection="0">
      <alignment vertical="center"/>
    </xf>
    <xf numFmtId="0" fontId="82" fillId="0" borderId="0" applyNumberFormat="0" applyFill="0" applyBorder="0" applyAlignment="0" applyProtection="0">
      <alignment vertical="center"/>
    </xf>
    <xf numFmtId="0" fontId="88" fillId="19" borderId="0" applyNumberFormat="0" applyBorder="0" applyAlignment="0" applyProtection="0">
      <alignment vertical="center"/>
    </xf>
    <xf numFmtId="9" fontId="8" fillId="0" borderId="0" applyFont="0" applyFill="0" applyBorder="0" applyAlignment="0" applyProtection="0">
      <alignment vertical="center"/>
    </xf>
    <xf numFmtId="0" fontId="67" fillId="8" borderId="0" applyNumberFormat="0" applyBorder="0" applyAlignment="0" applyProtection="0">
      <alignment vertical="center"/>
    </xf>
    <xf numFmtId="0" fontId="24" fillId="50" borderId="0" applyNumberFormat="0" applyBorder="0" applyAlignment="0" applyProtection="0">
      <alignment vertical="center"/>
    </xf>
    <xf numFmtId="0" fontId="88" fillId="19"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24" fillId="50" borderId="0" applyNumberFormat="0" applyBorder="0" applyAlignment="0" applyProtection="0">
      <alignment vertical="center"/>
    </xf>
    <xf numFmtId="9" fontId="8" fillId="0" borderId="0" applyFont="0" applyFill="0" applyBorder="0" applyAlignment="0" applyProtection="0">
      <alignment vertical="center"/>
    </xf>
    <xf numFmtId="0" fontId="24" fillId="50" borderId="0" applyNumberFormat="0" applyBorder="0" applyAlignment="0" applyProtection="0">
      <alignment vertical="center"/>
    </xf>
    <xf numFmtId="9" fontId="8" fillId="0" borderId="0" applyFont="0" applyFill="0" applyBorder="0" applyAlignment="0" applyProtection="0">
      <alignment vertical="center"/>
    </xf>
    <xf numFmtId="0" fontId="24" fillId="50" borderId="0" applyNumberFormat="0" applyBorder="0" applyAlignment="0" applyProtection="0">
      <alignment vertical="center"/>
    </xf>
    <xf numFmtId="9" fontId="8" fillId="0" borderId="0" applyFont="0" applyFill="0" applyBorder="0" applyAlignment="0" applyProtection="0">
      <alignment vertical="center"/>
    </xf>
    <xf numFmtId="0" fontId="116" fillId="59" borderId="0" applyNumberFormat="0" applyBorder="0" applyAlignment="0" applyProtection="0">
      <alignment vertical="center"/>
    </xf>
    <xf numFmtId="0" fontId="113" fillId="52" borderId="32" applyNumberFormat="0" applyAlignment="0" applyProtection="0">
      <alignment vertical="center"/>
    </xf>
    <xf numFmtId="0" fontId="24" fillId="10"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13" fillId="52" borderId="32" applyNumberFormat="0" applyAlignment="0" applyProtection="0">
      <alignment vertical="center"/>
    </xf>
    <xf numFmtId="0" fontId="24" fillId="10" borderId="0" applyNumberFormat="0" applyBorder="0" applyAlignment="0" applyProtection="0">
      <alignment vertical="center"/>
    </xf>
    <xf numFmtId="9" fontId="8" fillId="0" borderId="0" applyFont="0" applyFill="0" applyBorder="0" applyAlignment="0" applyProtection="0">
      <alignment vertical="center"/>
    </xf>
    <xf numFmtId="0" fontId="24" fillId="52" borderId="0" applyNumberFormat="0" applyBorder="0" applyAlignment="0" applyProtection="0">
      <alignment vertical="center"/>
    </xf>
    <xf numFmtId="0" fontId="8" fillId="0" borderId="0">
      <alignment vertical="center"/>
    </xf>
    <xf numFmtId="0" fontId="113" fillId="52" borderId="32" applyNumberFormat="0" applyAlignment="0" applyProtection="0">
      <alignment vertical="center"/>
    </xf>
    <xf numFmtId="0" fontId="24" fillId="10" borderId="0" applyNumberFormat="0" applyBorder="0" applyAlignment="0" applyProtection="0">
      <alignment vertical="center"/>
    </xf>
    <xf numFmtId="0" fontId="24" fillId="52" borderId="0" applyNumberFormat="0" applyBorder="0" applyAlignment="0" applyProtection="0">
      <alignment vertical="center"/>
    </xf>
    <xf numFmtId="0" fontId="74" fillId="0" borderId="4" applyNumberFormat="0" applyFill="0" applyProtection="0">
      <alignment horizontal="left" vertical="center"/>
    </xf>
    <xf numFmtId="0" fontId="8" fillId="0" borderId="0">
      <alignment vertical="center"/>
    </xf>
    <xf numFmtId="0" fontId="113" fillId="52" borderId="32" applyNumberFormat="0" applyAlignment="0" applyProtection="0">
      <alignment vertical="center"/>
    </xf>
    <xf numFmtId="0" fontId="24" fillId="10" borderId="0" applyNumberFormat="0" applyBorder="0" applyAlignment="0" applyProtection="0">
      <alignment vertical="center"/>
    </xf>
    <xf numFmtId="0" fontId="67" fillId="10" borderId="0" applyNumberFormat="0" applyBorder="0" applyAlignment="0" applyProtection="0">
      <alignment vertical="center"/>
    </xf>
    <xf numFmtId="0" fontId="101" fillId="0" borderId="0" applyNumberFormat="0" applyFill="0" applyBorder="0" applyAlignment="0" applyProtection="0">
      <alignment vertical="center"/>
    </xf>
    <xf numFmtId="0" fontId="67" fillId="10" borderId="0" applyNumberFormat="0" applyBorder="0" applyAlignment="0" applyProtection="0">
      <alignment vertical="center"/>
    </xf>
    <xf numFmtId="0" fontId="8" fillId="60" borderId="0" applyNumberFormat="0" applyFont="0" applyBorder="0" applyAlignment="0" applyProtection="0">
      <alignment vertical="center"/>
    </xf>
    <xf numFmtId="0" fontId="67" fillId="10" borderId="0" applyNumberFormat="0" applyBorder="0" applyAlignment="0" applyProtection="0">
      <alignment vertical="center"/>
    </xf>
    <xf numFmtId="0" fontId="67" fillId="14" borderId="0" applyNumberFormat="0" applyBorder="0" applyAlignment="0" applyProtection="0">
      <alignment vertical="center"/>
    </xf>
    <xf numFmtId="0" fontId="67" fillId="8" borderId="0" applyNumberFormat="0" applyBorder="0" applyAlignment="0" applyProtection="0">
      <alignment vertical="center"/>
    </xf>
    <xf numFmtId="0" fontId="67" fillId="8" borderId="0" applyNumberFormat="0" applyBorder="0" applyAlignment="0" applyProtection="0">
      <alignment vertical="center"/>
    </xf>
    <xf numFmtId="0" fontId="115" fillId="0" borderId="0">
      <alignment vertical="center"/>
    </xf>
    <xf numFmtId="0" fontId="67" fillId="8" borderId="0" applyNumberFormat="0" applyBorder="0" applyAlignment="0" applyProtection="0">
      <alignment vertical="center"/>
    </xf>
    <xf numFmtId="0" fontId="62" fillId="0" borderId="17" applyNumberFormat="0" applyFill="0" applyProtection="0">
      <alignment horizontal="left" vertical="center"/>
    </xf>
    <xf numFmtId="0" fontId="94" fillId="0" borderId="27">
      <alignment horizontal="center" vertical="center"/>
    </xf>
    <xf numFmtId="0" fontId="67" fillId="8" borderId="0" applyNumberFormat="0" applyBorder="0" applyAlignment="0" applyProtection="0">
      <alignment vertical="center"/>
    </xf>
    <xf numFmtId="0" fontId="117" fillId="0" borderId="37" applyNumberFormat="0" applyFill="0" applyAlignment="0" applyProtection="0">
      <alignment vertical="center"/>
    </xf>
    <xf numFmtId="9" fontId="8" fillId="0" borderId="0" applyFont="0" applyFill="0" applyBorder="0" applyAlignment="0" applyProtection="0">
      <alignment vertical="center"/>
    </xf>
    <xf numFmtId="0" fontId="67" fillId="8" borderId="0" applyNumberFormat="0" applyBorder="0" applyAlignment="0" applyProtection="0">
      <alignment vertical="center"/>
    </xf>
    <xf numFmtId="0" fontId="8" fillId="0" borderId="0">
      <alignment vertical="center"/>
    </xf>
    <xf numFmtId="0" fontId="85" fillId="0" borderId="22" applyNumberFormat="0" applyFill="0" applyAlignment="0" applyProtection="0">
      <alignment vertical="center"/>
    </xf>
    <xf numFmtId="0" fontId="67" fillId="8" borderId="0" applyNumberFormat="0" applyBorder="0" applyAlignment="0" applyProtection="0">
      <alignment vertical="center"/>
    </xf>
    <xf numFmtId="0" fontId="85" fillId="0" borderId="22" applyNumberFormat="0" applyFill="0" applyAlignment="0" applyProtection="0">
      <alignment vertical="center"/>
    </xf>
    <xf numFmtId="0" fontId="67" fillId="8" borderId="0" applyNumberFormat="0" applyBorder="0" applyAlignment="0" applyProtection="0">
      <alignment vertical="center"/>
    </xf>
    <xf numFmtId="0" fontId="67" fillId="6" borderId="0" applyNumberFormat="0" applyBorder="0" applyAlignment="0" applyProtection="0">
      <alignment vertical="center"/>
    </xf>
    <xf numFmtId="0" fontId="8" fillId="0" borderId="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76" fillId="16" borderId="1" applyNumberFormat="0" applyBorder="0" applyAlignment="0" applyProtection="0">
      <alignment vertical="center"/>
    </xf>
    <xf numFmtId="0" fontId="24" fillId="50" borderId="0" applyNumberFormat="0" applyBorder="0" applyAlignment="0" applyProtection="0">
      <alignment vertical="center"/>
    </xf>
    <xf numFmtId="0" fontId="70" fillId="9" borderId="0" applyNumberFormat="0" applyBorder="0" applyAlignment="0" applyProtection="0">
      <alignment vertical="center"/>
    </xf>
    <xf numFmtId="0" fontId="8" fillId="0" borderId="0">
      <alignment vertical="center"/>
    </xf>
    <xf numFmtId="0" fontId="67" fillId="23" borderId="0" applyNumberFormat="0" applyBorder="0" applyAlignment="0" applyProtection="0">
      <alignment vertical="center"/>
    </xf>
    <xf numFmtId="0" fontId="107" fillId="0" borderId="33" applyNumberFormat="0" applyFill="0" applyAlignment="0" applyProtection="0">
      <alignment vertical="center"/>
    </xf>
    <xf numFmtId="0" fontId="70" fillId="9" borderId="0" applyNumberFormat="0" applyBorder="0" applyAlignment="0" applyProtection="0">
      <alignment vertical="center"/>
    </xf>
    <xf numFmtId="0" fontId="8" fillId="0" borderId="0">
      <alignment vertical="center"/>
    </xf>
    <xf numFmtId="0" fontId="67" fillId="23" borderId="0" applyNumberFormat="0" applyBorder="0" applyAlignment="0" applyProtection="0">
      <alignment vertical="center"/>
    </xf>
    <xf numFmtId="0" fontId="67" fillId="6" borderId="0" applyNumberFormat="0" applyBorder="0" applyAlignment="0" applyProtection="0">
      <alignment vertical="center"/>
    </xf>
    <xf numFmtId="0" fontId="118" fillId="52" borderId="38">
      <alignment horizontal="left" vertical="center"/>
      <protection locked="0" hidden="1"/>
    </xf>
    <xf numFmtId="0" fontId="67" fillId="6" borderId="0" applyNumberFormat="0" applyBorder="0" applyAlignment="0" applyProtection="0">
      <alignment vertical="center"/>
    </xf>
    <xf numFmtId="0" fontId="107" fillId="0" borderId="33" applyNumberFormat="0" applyFill="0" applyAlignment="0" applyProtection="0">
      <alignment vertical="center"/>
    </xf>
    <xf numFmtId="0" fontId="118" fillId="52" borderId="38">
      <alignment horizontal="left" vertical="center"/>
      <protection locked="0" hidden="1"/>
    </xf>
    <xf numFmtId="0" fontId="67" fillId="6" borderId="0" applyNumberFormat="0" applyBorder="0" applyAlignment="0" applyProtection="0">
      <alignment vertical="center"/>
    </xf>
    <xf numFmtId="0" fontId="93" fillId="0" borderId="34" applyNumberFormat="0" applyFill="0" applyAlignment="0" applyProtection="0">
      <alignment vertical="center"/>
    </xf>
    <xf numFmtId="193" fontId="8" fillId="0" borderId="0" applyFont="0" applyFill="0" applyBorder="0" applyAlignment="0" applyProtection="0">
      <alignment vertical="center"/>
    </xf>
    <xf numFmtId="0" fontId="67" fillId="6" borderId="0" applyNumberFormat="0" applyBorder="0" applyAlignment="0" applyProtection="0">
      <alignment vertical="center"/>
    </xf>
    <xf numFmtId="0" fontId="66" fillId="0" borderId="39" applyNumberFormat="0" applyFill="0" applyAlignment="0" applyProtection="0">
      <alignment vertical="center"/>
    </xf>
    <xf numFmtId="0" fontId="88" fillId="30" borderId="0" applyNumberFormat="0" applyBorder="0" applyAlignment="0" applyProtection="0">
      <alignment vertical="center"/>
    </xf>
    <xf numFmtId="0" fontId="67" fillId="6" borderId="0" applyNumberFormat="0" applyBorder="0" applyAlignment="0" applyProtection="0">
      <alignment vertical="center"/>
    </xf>
    <xf numFmtId="0" fontId="66" fillId="0" borderId="39" applyNumberFormat="0" applyFill="0" applyAlignment="0" applyProtection="0">
      <alignment vertical="center"/>
    </xf>
    <xf numFmtId="0" fontId="88" fillId="30" borderId="0" applyNumberFormat="0" applyBorder="0" applyAlignment="0" applyProtection="0">
      <alignment vertical="center"/>
    </xf>
    <xf numFmtId="0" fontId="85" fillId="0" borderId="22" applyNumberFormat="0" applyFill="0" applyAlignment="0" applyProtection="0">
      <alignment vertical="center"/>
    </xf>
    <xf numFmtId="0" fontId="67" fillId="6" borderId="0" applyNumberFormat="0" applyBorder="0" applyAlignment="0" applyProtection="0">
      <alignment vertical="center"/>
    </xf>
    <xf numFmtId="0" fontId="66" fillId="0" borderId="19" applyNumberFormat="0" applyFill="0" applyAlignment="0" applyProtection="0">
      <alignment vertical="center"/>
    </xf>
    <xf numFmtId="0" fontId="85" fillId="0" borderId="22" applyNumberFormat="0" applyFill="0" applyAlignment="0" applyProtection="0">
      <alignment vertical="center"/>
    </xf>
    <xf numFmtId="0" fontId="67" fillId="6" borderId="0" applyNumberFormat="0" applyBorder="0" applyAlignment="0" applyProtection="0">
      <alignment vertical="center"/>
    </xf>
    <xf numFmtId="0" fontId="66" fillId="0" borderId="19" applyNumberFormat="0" applyFill="0" applyAlignment="0" applyProtection="0">
      <alignment vertical="center"/>
    </xf>
    <xf numFmtId="9" fontId="8" fillId="0" borderId="0" applyFont="0" applyFill="0" applyBorder="0" applyAlignment="0" applyProtection="0">
      <alignment vertical="center"/>
    </xf>
    <xf numFmtId="0" fontId="24" fillId="16" borderId="0" applyNumberFormat="0" applyBorder="0" applyAlignment="0" applyProtection="0">
      <alignment vertical="center"/>
    </xf>
    <xf numFmtId="0" fontId="24" fillId="52" borderId="0" applyNumberFormat="0" applyBorder="0" applyAlignment="0" applyProtection="0">
      <alignment vertical="center"/>
    </xf>
    <xf numFmtId="0" fontId="93" fillId="0" borderId="34" applyNumberFormat="0" applyFill="0" applyAlignment="0" applyProtection="0">
      <alignment vertical="center"/>
    </xf>
    <xf numFmtId="0" fontId="24" fillId="52" borderId="0" applyNumberFormat="0" applyBorder="0" applyAlignment="0" applyProtection="0">
      <alignment vertical="center"/>
    </xf>
    <xf numFmtId="0" fontId="8" fillId="0" borderId="0">
      <alignment vertical="center"/>
    </xf>
    <xf numFmtId="0" fontId="8" fillId="0" borderId="0">
      <alignment vertical="center"/>
    </xf>
    <xf numFmtId="0" fontId="94" fillId="0" borderId="0" applyNumberFormat="0" applyFill="0" applyBorder="0" applyAlignment="0" applyProtection="0">
      <alignment vertical="center"/>
    </xf>
    <xf numFmtId="0" fontId="67" fillId="52" borderId="0" applyNumberFormat="0" applyBorder="0" applyAlignment="0" applyProtection="0">
      <alignment vertical="center"/>
    </xf>
    <xf numFmtId="0" fontId="67" fillId="52" borderId="0" applyNumberFormat="0" applyBorder="0" applyAlignment="0" applyProtection="0">
      <alignment vertical="center"/>
    </xf>
    <xf numFmtId="0" fontId="85" fillId="0" borderId="22" applyNumberFormat="0" applyFill="0" applyAlignment="0" applyProtection="0">
      <alignment vertical="center"/>
    </xf>
    <xf numFmtId="0" fontId="67" fillId="14" borderId="0" applyNumberFormat="0" applyBorder="0" applyAlignment="0" applyProtection="0">
      <alignment vertical="center"/>
    </xf>
    <xf numFmtId="9" fontId="8" fillId="0" borderId="0" applyFont="0" applyFill="0" applyBorder="0" applyAlignment="0" applyProtection="0">
      <alignment vertical="center"/>
    </xf>
    <xf numFmtId="192" fontId="8" fillId="0" borderId="0" applyFont="0" applyFill="0" applyBorder="0" applyAlignment="0" applyProtection="0">
      <alignment vertical="center"/>
    </xf>
    <xf numFmtId="194" fontId="8" fillId="0" borderId="0" applyFont="0" applyFill="0" applyBorder="0" applyAlignment="0" applyProtection="0">
      <alignment vertical="center"/>
    </xf>
    <xf numFmtId="0" fontId="93" fillId="0" borderId="34" applyNumberFormat="0" applyFill="0" applyAlignment="0" applyProtection="0">
      <alignment vertical="center"/>
    </xf>
    <xf numFmtId="0" fontId="119" fillId="0" borderId="0" applyNumberFormat="0" applyFill="0" applyBorder="0" applyAlignment="0" applyProtection="0">
      <alignment vertical="center"/>
    </xf>
    <xf numFmtId="195" fontId="115" fillId="0" borderId="0">
      <alignment vertical="center"/>
    </xf>
    <xf numFmtId="0" fontId="70" fillId="9" borderId="0" applyNumberFormat="0" applyBorder="0" applyAlignment="0" applyProtection="0">
      <alignment vertical="center"/>
    </xf>
    <xf numFmtId="0" fontId="8" fillId="0" borderId="0">
      <alignment vertical="center"/>
    </xf>
    <xf numFmtId="0" fontId="107" fillId="0" borderId="33" applyNumberFormat="0" applyFill="0" applyAlignment="0" applyProtection="0">
      <alignment vertical="center"/>
    </xf>
    <xf numFmtId="0" fontId="114" fillId="0" borderId="0">
      <alignment vertical="center"/>
    </xf>
    <xf numFmtId="15" fontId="111" fillId="0" borderId="0">
      <alignment vertical="center"/>
    </xf>
    <xf numFmtId="15" fontId="111" fillId="0" borderId="0">
      <alignment vertical="center"/>
    </xf>
    <xf numFmtId="0" fontId="106" fillId="30" borderId="0" applyNumberFormat="0" applyBorder="0" applyAlignment="0" applyProtection="0">
      <alignment vertical="center"/>
    </xf>
    <xf numFmtId="179" fontId="115" fillId="0" borderId="0">
      <alignment vertical="center"/>
    </xf>
    <xf numFmtId="0" fontId="8" fillId="0" borderId="0">
      <alignment vertical="center"/>
    </xf>
    <xf numFmtId="0" fontId="76" fillId="10" borderId="0" applyNumberFormat="0" applyBorder="0" applyAlignment="0" applyProtection="0">
      <alignment vertical="center"/>
    </xf>
    <xf numFmtId="0" fontId="120" fillId="0" borderId="40"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10" fillId="0" borderId="36" applyNumberFormat="0" applyAlignment="0" applyProtection="0">
      <alignment horizontal="left" vertical="center"/>
    </xf>
    <xf numFmtId="0" fontId="65" fillId="8" borderId="0" applyNumberFormat="0" applyBorder="0" applyAlignment="0" applyProtection="0">
      <alignment vertical="center"/>
    </xf>
    <xf numFmtId="0" fontId="110" fillId="0" borderId="15">
      <alignment horizontal="left" vertical="center"/>
    </xf>
    <xf numFmtId="0" fontId="110" fillId="0" borderId="15">
      <alignment horizontal="left" vertical="center"/>
    </xf>
    <xf numFmtId="0" fontId="76" fillId="16" borderId="1" applyNumberFormat="0" applyBorder="0" applyAlignment="0" applyProtection="0">
      <alignment vertical="center"/>
    </xf>
    <xf numFmtId="43" fontId="0" fillId="0" borderId="0" applyFont="0" applyFill="0" applyBorder="0" applyAlignment="0" applyProtection="0">
      <alignment vertical="center"/>
    </xf>
    <xf numFmtId="0" fontId="76" fillId="16" borderId="1" applyNumberFormat="0" applyBorder="0" applyAlignment="0" applyProtection="0">
      <alignment vertical="center"/>
    </xf>
    <xf numFmtId="43" fontId="0" fillId="0" borderId="0" applyFont="0" applyFill="0" applyBorder="0" applyAlignment="0" applyProtection="0">
      <alignment vertical="center"/>
    </xf>
    <xf numFmtId="0" fontId="76" fillId="16" borderId="1" applyNumberFormat="0" applyBorder="0" applyAlignment="0" applyProtection="0">
      <alignment vertical="center"/>
    </xf>
    <xf numFmtId="0" fontId="76" fillId="16" borderId="1" applyNumberFormat="0" applyBorder="0" applyAlignment="0" applyProtection="0">
      <alignment vertical="center"/>
    </xf>
    <xf numFmtId="0" fontId="8" fillId="0" borderId="0">
      <alignment vertical="center"/>
    </xf>
    <xf numFmtId="0" fontId="76" fillId="16" borderId="1" applyNumberFormat="0" applyBorder="0" applyAlignment="0" applyProtection="0">
      <alignment vertical="center"/>
    </xf>
    <xf numFmtId="0" fontId="76" fillId="16" borderId="1" applyNumberFormat="0" applyBorder="0" applyAlignment="0" applyProtection="0">
      <alignment vertical="center"/>
    </xf>
    <xf numFmtId="0" fontId="65" fillId="61" borderId="0" applyNumberFormat="0" applyBorder="0" applyAlignment="0" applyProtection="0">
      <alignment vertical="center"/>
    </xf>
    <xf numFmtId="0" fontId="8" fillId="0" borderId="0">
      <alignment vertical="center"/>
    </xf>
    <xf numFmtId="187" fontId="121" fillId="62" borderId="0">
      <alignment vertical="center"/>
    </xf>
    <xf numFmtId="187" fontId="122" fillId="63" borderId="0">
      <alignment vertical="center"/>
    </xf>
    <xf numFmtId="0" fontId="101" fillId="0" borderId="0" applyNumberFormat="0" applyFill="0" applyBorder="0" applyAlignment="0" applyProtection="0">
      <alignment vertical="center"/>
    </xf>
    <xf numFmtId="38" fontId="8" fillId="0" borderId="0" applyFont="0" applyFill="0" applyBorder="0" applyAlignment="0" applyProtection="0">
      <alignment vertical="center"/>
    </xf>
    <xf numFmtId="0" fontId="62" fillId="0" borderId="17" applyNumberFormat="0" applyFill="0" applyProtection="0">
      <alignment horizontal="center" vertical="center"/>
    </xf>
    <xf numFmtId="0" fontId="8" fillId="0" borderId="0">
      <alignment vertical="center"/>
    </xf>
    <xf numFmtId="40" fontId="8" fillId="0" borderId="0" applyFont="0" applyFill="0" applyBorder="0" applyAlignment="0" applyProtection="0">
      <alignment vertical="center"/>
    </xf>
    <xf numFmtId="0" fontId="8" fillId="0" borderId="0">
      <alignment vertical="center"/>
    </xf>
    <xf numFmtId="184" fontId="8" fillId="0" borderId="0" applyFont="0" applyFill="0" applyBorder="0" applyAlignment="0" applyProtection="0">
      <alignment vertical="center"/>
    </xf>
    <xf numFmtId="43" fontId="0" fillId="0" borderId="0" applyFont="0" applyFill="0" applyBorder="0" applyAlignment="0" applyProtection="0">
      <alignment vertical="center"/>
    </xf>
    <xf numFmtId="176" fontId="8" fillId="0" borderId="0" applyFont="0" applyFill="0" applyBorder="0" applyAlignment="0" applyProtection="0">
      <alignment vertical="center"/>
    </xf>
    <xf numFmtId="40" fontId="123" fillId="56" borderId="38">
      <alignment horizontal="centerContinuous" vertical="center"/>
    </xf>
    <xf numFmtId="0" fontId="85" fillId="0" borderId="22" applyNumberFormat="0" applyFill="0" applyAlignment="0" applyProtection="0">
      <alignment vertical="center"/>
    </xf>
    <xf numFmtId="1" fontId="74" fillId="0" borderId="17" applyFill="0" applyProtection="0">
      <alignment horizontal="center" vertical="center"/>
    </xf>
    <xf numFmtId="1" fontId="74" fillId="0" borderId="17" applyFill="0" applyProtection="0">
      <alignment horizontal="center" vertical="center"/>
    </xf>
    <xf numFmtId="40" fontId="123" fillId="56" borderId="38">
      <alignment horizontal="centerContinuous" vertical="center"/>
    </xf>
    <xf numFmtId="37" fontId="124" fillId="0" borderId="0">
      <alignment vertical="center"/>
    </xf>
    <xf numFmtId="0" fontId="94" fillId="0" borderId="27">
      <alignment horizontal="center" vertical="center"/>
    </xf>
    <xf numFmtId="9" fontId="8" fillId="0" borderId="0" applyFont="0" applyFill="0" applyBorder="0" applyAlignment="0" applyProtection="0">
      <alignment vertical="center"/>
    </xf>
    <xf numFmtId="37" fontId="124" fillId="0" borderId="0">
      <alignment vertical="center"/>
    </xf>
    <xf numFmtId="0" fontId="94" fillId="0" borderId="27">
      <alignment horizontal="center" vertical="center"/>
    </xf>
    <xf numFmtId="0" fontId="0" fillId="0" borderId="0">
      <alignment vertical="center"/>
    </xf>
    <xf numFmtId="37" fontId="124" fillId="0" borderId="0">
      <alignment vertical="center"/>
    </xf>
    <xf numFmtId="0" fontId="94" fillId="0" borderId="27">
      <alignment horizontal="center" vertical="center"/>
    </xf>
    <xf numFmtId="9" fontId="8" fillId="0" borderId="0" applyFont="0" applyFill="0" applyBorder="0" applyAlignment="0" applyProtection="0">
      <alignment vertical="center"/>
    </xf>
    <xf numFmtId="37" fontId="124" fillId="0" borderId="0">
      <alignment vertical="center"/>
    </xf>
    <xf numFmtId="0" fontId="94" fillId="0" borderId="27">
      <alignment horizontal="center" vertical="center"/>
    </xf>
    <xf numFmtId="191" fontId="74" fillId="0" borderId="0">
      <alignment vertical="center"/>
    </xf>
    <xf numFmtId="9" fontId="8" fillId="0" borderId="0" applyFont="0" applyFill="0" applyBorder="0" applyAlignment="0" applyProtection="0">
      <alignment vertical="center"/>
    </xf>
    <xf numFmtId="0" fontId="104" fillId="0" borderId="0">
      <alignment vertical="center"/>
    </xf>
    <xf numFmtId="14" fontId="71" fillId="0" borderId="0">
      <alignment horizontal="center" vertical="center" wrapText="1"/>
      <protection locked="0"/>
    </xf>
    <xf numFmtId="0" fontId="113" fillId="52" borderId="32" applyNumberFormat="0" applyAlignment="0" applyProtection="0">
      <alignment vertical="center"/>
    </xf>
    <xf numFmtId="0" fontId="8" fillId="0" borderId="0">
      <alignment vertical="center"/>
    </xf>
    <xf numFmtId="3" fontId="8" fillId="0" borderId="0" applyFont="0" applyFill="0" applyBorder="0" applyAlignment="0" applyProtection="0">
      <alignment vertical="center"/>
    </xf>
    <xf numFmtId="0" fontId="8" fillId="0" borderId="0">
      <alignment vertical="center"/>
    </xf>
    <xf numFmtId="0" fontId="0" fillId="0" borderId="0">
      <alignment vertical="center"/>
    </xf>
    <xf numFmtId="10" fontId="8" fillId="0" borderId="0" applyFont="0" applyFill="0" applyBorder="0" applyAlignment="0" applyProtection="0">
      <alignment vertical="center"/>
    </xf>
    <xf numFmtId="0" fontId="112" fillId="58" borderId="3">
      <alignment vertical="center"/>
      <protection locked="0"/>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182" fontId="8" fillId="0" borderId="0" applyFont="0" applyFill="0" applyProtection="0">
      <alignment vertical="center"/>
    </xf>
    <xf numFmtId="0" fontId="125" fillId="0" borderId="0" applyNumberFormat="0" applyFill="0" applyBorder="0" applyAlignment="0" applyProtection="0">
      <alignment vertical="center"/>
    </xf>
    <xf numFmtId="0" fontId="82" fillId="0" borderId="0" applyNumberFormat="0" applyFill="0" applyBorder="0" applyAlignment="0" applyProtection="0">
      <alignment vertical="center"/>
    </xf>
    <xf numFmtId="9" fontId="8" fillId="0" borderId="0" applyFont="0" applyFill="0" applyBorder="0" applyAlignment="0" applyProtection="0">
      <alignment vertical="center"/>
    </xf>
    <xf numFmtId="0" fontId="65" fillId="64"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15" fontId="8" fillId="0" borderId="0" applyFont="0" applyFill="0" applyBorder="0" applyAlignment="0" applyProtection="0">
      <alignment vertical="center"/>
    </xf>
    <xf numFmtId="0" fontId="74" fillId="0" borderId="4" applyNumberFormat="0" applyFill="0" applyProtection="0">
      <alignment horizontal="right" vertical="center"/>
    </xf>
    <xf numFmtId="0" fontId="94" fillId="0" borderId="27">
      <alignment horizontal="center" vertical="center"/>
    </xf>
    <xf numFmtId="15" fontId="8" fillId="0" borderId="0" applyFont="0" applyFill="0" applyBorder="0" applyAlignment="0" applyProtection="0">
      <alignment vertical="center"/>
    </xf>
    <xf numFmtId="0" fontId="74" fillId="0" borderId="4" applyNumberFormat="0" applyFill="0" applyProtection="0">
      <alignment horizontal="right" vertical="center"/>
    </xf>
    <xf numFmtId="0" fontId="93" fillId="0" borderId="0" applyNumberFormat="0" applyFill="0" applyBorder="0" applyAlignment="0" applyProtection="0">
      <alignment vertical="center"/>
    </xf>
    <xf numFmtId="4" fontId="8" fillId="0" borderId="0" applyFont="0" applyFill="0" applyBorder="0" applyAlignment="0" applyProtection="0">
      <alignment vertical="center"/>
    </xf>
    <xf numFmtId="0" fontId="8" fillId="0" borderId="0">
      <alignment vertical="center"/>
    </xf>
    <xf numFmtId="4" fontId="8" fillId="0" borderId="0" applyFont="0" applyFill="0" applyBorder="0" applyAlignment="0" applyProtection="0">
      <alignment vertical="center"/>
    </xf>
    <xf numFmtId="0" fontId="74" fillId="0" borderId="4" applyNumberFormat="0" applyFill="0" applyProtection="0">
      <alignment horizontal="right" vertical="center"/>
    </xf>
    <xf numFmtId="0" fontId="0" fillId="0" borderId="0">
      <alignment vertical="center"/>
    </xf>
    <xf numFmtId="0" fontId="94" fillId="0" borderId="27">
      <alignment horizontal="center" vertical="center"/>
    </xf>
    <xf numFmtId="0" fontId="0" fillId="0" borderId="0">
      <alignment vertical="center"/>
    </xf>
    <xf numFmtId="0" fontId="94" fillId="0" borderId="27">
      <alignment horizontal="center" vertical="center"/>
    </xf>
    <xf numFmtId="0" fontId="94" fillId="0" borderId="27">
      <alignment horizontal="center" vertical="center"/>
    </xf>
    <xf numFmtId="0" fontId="94" fillId="0" borderId="27">
      <alignment horizontal="center" vertical="center"/>
    </xf>
    <xf numFmtId="0" fontId="8" fillId="0" borderId="0">
      <alignment vertical="center"/>
    </xf>
    <xf numFmtId="3" fontId="8" fillId="0" borderId="0" applyFont="0" applyFill="0" applyBorder="0" applyAlignment="0" applyProtection="0">
      <alignment vertical="center"/>
    </xf>
    <xf numFmtId="0" fontId="8" fillId="0" borderId="0">
      <alignment vertical="center"/>
    </xf>
    <xf numFmtId="0" fontId="113" fillId="52" borderId="32" applyNumberFormat="0" applyAlignment="0" applyProtection="0">
      <alignment vertical="center"/>
    </xf>
    <xf numFmtId="0" fontId="8" fillId="0" borderId="0">
      <alignment vertical="center"/>
    </xf>
    <xf numFmtId="0" fontId="8" fillId="60" borderId="0" applyNumberFormat="0" applyFont="0" applyBorder="0" applyAlignment="0" applyProtection="0">
      <alignment vertical="center"/>
    </xf>
    <xf numFmtId="0" fontId="112" fillId="58" borderId="3">
      <alignment vertical="center"/>
      <protection locked="0"/>
    </xf>
    <xf numFmtId="0" fontId="126" fillId="0" borderId="0">
      <alignment vertical="center"/>
    </xf>
    <xf numFmtId="0" fontId="65" fillId="54" borderId="0" applyNumberFormat="0" applyBorder="0" applyAlignment="0" applyProtection="0">
      <alignment vertical="center"/>
    </xf>
    <xf numFmtId="0" fontId="112" fillId="58" borderId="3">
      <alignment vertical="center"/>
      <protection locked="0"/>
    </xf>
    <xf numFmtId="0" fontId="8" fillId="0" borderId="0">
      <alignment vertical="center"/>
    </xf>
    <xf numFmtId="0" fontId="112" fillId="58" borderId="3">
      <alignment vertical="center"/>
      <protection locked="0"/>
    </xf>
    <xf numFmtId="9" fontId="8" fillId="0" borderId="0" applyFont="0" applyFill="0" applyBorder="0" applyAlignment="0" applyProtection="0">
      <alignment vertical="center"/>
    </xf>
    <xf numFmtId="43" fontId="0"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180" fontId="0" fillId="0" borderId="0" applyFont="0" applyFill="0" applyBorder="0" applyAlignment="0" applyProtection="0">
      <alignment vertical="center"/>
    </xf>
    <xf numFmtId="0" fontId="127" fillId="0" borderId="0" applyNumberFormat="0" applyFill="0" applyBorder="0" applyAlignment="0" applyProtection="0">
      <alignment vertical="center"/>
    </xf>
    <xf numFmtId="0" fontId="82" fillId="0" borderId="0" applyNumberForma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101" fillId="0" borderId="0" applyNumberFormat="0" applyFill="0" applyBorder="0" applyAlignment="0" applyProtection="0">
      <alignment vertical="center"/>
    </xf>
    <xf numFmtId="0" fontId="88" fillId="19"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pplyProtection="0"/>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0"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20" fillId="0" borderId="40" applyNumberFormat="0" applyFill="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07" fillId="0" borderId="33"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74" fillId="0" borderId="4" applyNumberFormat="0" applyFill="0" applyProtection="0">
      <alignment horizontal="righ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17" fillId="0" borderId="37" applyNumberFormat="0" applyFill="0" applyAlignment="0" applyProtection="0">
      <alignment vertical="center"/>
    </xf>
    <xf numFmtId="9" fontId="8" fillId="0" borderId="0" applyFont="0" applyFill="0" applyBorder="0" applyAlignment="0" applyProtection="0">
      <alignment vertical="center"/>
    </xf>
    <xf numFmtId="0" fontId="127" fillId="0" borderId="41" applyNumberFormat="0" applyFill="0" applyAlignment="0" applyProtection="0">
      <alignment vertical="center"/>
    </xf>
    <xf numFmtId="0" fontId="125" fillId="0" borderId="0" applyNumberFormat="0" applyFill="0" applyBorder="0" applyAlignment="0" applyProtection="0">
      <alignment vertical="center"/>
    </xf>
    <xf numFmtId="9" fontId="8" fillId="0" borderId="0" applyFont="0" applyFill="0" applyBorder="0" applyAlignment="0" applyProtection="0">
      <alignment vertical="center"/>
    </xf>
    <xf numFmtId="0" fontId="101" fillId="0" borderId="0" applyNumberFormat="0" applyFill="0" applyBorder="0" applyAlignment="0" applyProtection="0">
      <alignment vertical="center"/>
    </xf>
    <xf numFmtId="0" fontId="82" fillId="0" borderId="0" applyNumberFormat="0" applyFill="0" applyBorder="0" applyAlignment="0" applyProtection="0">
      <alignment vertical="center"/>
    </xf>
    <xf numFmtId="9" fontId="8" fillId="0" borderId="0" applyFont="0" applyFill="0" applyBorder="0" applyAlignment="0" applyProtection="0">
      <alignment vertical="center"/>
    </xf>
    <xf numFmtId="0" fontId="101" fillId="0" borderId="0" applyNumberFormat="0" applyFill="0" applyBorder="0" applyAlignment="0" applyProtection="0">
      <alignment vertical="center"/>
    </xf>
    <xf numFmtId="9" fontId="8" fillId="0" borderId="0" applyFont="0" applyFill="0" applyBorder="0" applyAlignment="0" applyProtection="0">
      <alignment vertical="center"/>
    </xf>
    <xf numFmtId="0" fontId="128" fillId="0" borderId="4" applyNumberFormat="0" applyFill="0" applyProtection="0">
      <alignment horizontal="center" vertical="center"/>
    </xf>
    <xf numFmtId="196" fontId="8" fillId="0" borderId="0" applyFont="0" applyFill="0" applyBorder="0" applyAlignment="0" applyProtection="0">
      <alignment vertical="center"/>
    </xf>
    <xf numFmtId="0" fontId="74" fillId="0" borderId="4" applyNumberFormat="0" applyFill="0" applyProtection="0">
      <alignment horizontal="right" vertical="center"/>
    </xf>
    <xf numFmtId="0" fontId="74" fillId="0" borderId="4" applyNumberFormat="0" applyFill="0" applyProtection="0">
      <alignment horizontal="right" vertical="center"/>
    </xf>
    <xf numFmtId="0" fontId="85" fillId="0" borderId="22" applyNumberFormat="0" applyFill="0" applyAlignment="0" applyProtection="0">
      <alignment vertical="center"/>
    </xf>
    <xf numFmtId="0" fontId="85" fillId="0" borderId="22" applyNumberFormat="0" applyFill="0" applyAlignment="0" applyProtection="0">
      <alignment vertical="center"/>
    </xf>
    <xf numFmtId="0" fontId="107" fillId="0" borderId="33" applyNumberFormat="0" applyFill="0" applyAlignment="0" applyProtection="0">
      <alignment vertical="center"/>
    </xf>
    <xf numFmtId="0" fontId="8" fillId="0" borderId="0">
      <alignment vertical="center"/>
    </xf>
    <xf numFmtId="0" fontId="85" fillId="0" borderId="22" applyNumberFormat="0" applyFill="0" applyAlignment="0" applyProtection="0">
      <alignment vertical="center"/>
    </xf>
    <xf numFmtId="0" fontId="8" fillId="0" borderId="0">
      <alignment vertical="center"/>
    </xf>
    <xf numFmtId="0" fontId="107" fillId="0" borderId="33" applyNumberFormat="0" applyFill="0" applyAlignment="0" applyProtection="0">
      <alignment vertical="center"/>
    </xf>
    <xf numFmtId="0" fontId="8" fillId="0" borderId="0">
      <alignment vertical="center"/>
    </xf>
    <xf numFmtId="0" fontId="107" fillId="0" borderId="33" applyNumberFormat="0" applyFill="0" applyAlignment="0" applyProtection="0">
      <alignment vertical="center"/>
    </xf>
    <xf numFmtId="0" fontId="107" fillId="0" borderId="33" applyNumberFormat="0" applyFill="0" applyAlignment="0" applyProtection="0">
      <alignment vertical="center"/>
    </xf>
    <xf numFmtId="0" fontId="107" fillId="0" borderId="33" applyNumberFormat="0" applyFill="0" applyAlignment="0" applyProtection="0">
      <alignment vertical="center"/>
    </xf>
    <xf numFmtId="0" fontId="107" fillId="0" borderId="33" applyNumberFormat="0" applyFill="0" applyAlignment="0" applyProtection="0">
      <alignment vertical="center"/>
    </xf>
    <xf numFmtId="0" fontId="70" fillId="9" borderId="0" applyNumberFormat="0" applyBorder="0" applyAlignment="0" applyProtection="0">
      <alignment vertical="center"/>
    </xf>
    <xf numFmtId="0" fontId="93" fillId="0" borderId="34" applyNumberFormat="0" applyFill="0" applyAlignment="0" applyProtection="0">
      <alignment vertical="center"/>
    </xf>
    <xf numFmtId="0" fontId="107" fillId="0" borderId="33" applyNumberFormat="0" applyFill="0" applyAlignment="0" applyProtection="0">
      <alignment vertical="center"/>
    </xf>
    <xf numFmtId="0" fontId="107" fillId="0" borderId="33" applyNumberFormat="0" applyFill="0" applyAlignment="0" applyProtection="0">
      <alignment vertical="center"/>
    </xf>
    <xf numFmtId="0" fontId="8" fillId="0" borderId="0">
      <alignment vertical="center"/>
    </xf>
    <xf numFmtId="0" fontId="107" fillId="0" borderId="33" applyNumberFormat="0" applyFill="0" applyAlignment="0" applyProtection="0">
      <alignment vertical="center"/>
    </xf>
    <xf numFmtId="0" fontId="107" fillId="0" borderId="33" applyNumberFormat="0" applyFill="0" applyAlignment="0" applyProtection="0">
      <alignment vertical="center"/>
    </xf>
    <xf numFmtId="0" fontId="107" fillId="0" borderId="33" applyNumberFormat="0" applyFill="0" applyAlignment="0" applyProtection="0">
      <alignment vertical="center"/>
    </xf>
    <xf numFmtId="0" fontId="8" fillId="0" borderId="0"/>
    <xf numFmtId="0" fontId="8" fillId="0" borderId="0">
      <alignment vertical="center"/>
    </xf>
    <xf numFmtId="0" fontId="107" fillId="0" borderId="33" applyNumberFormat="0" applyFill="0" applyAlignment="0" applyProtection="0">
      <alignment vertical="center"/>
    </xf>
    <xf numFmtId="0" fontId="70" fillId="9" borderId="0" applyNumberFormat="0" applyBorder="0" applyAlignment="0" applyProtection="0">
      <alignment vertical="center"/>
    </xf>
    <xf numFmtId="0" fontId="127" fillId="0" borderId="41" applyNumberFormat="0" applyFill="0" applyAlignment="0" applyProtection="0">
      <alignment vertical="center"/>
    </xf>
    <xf numFmtId="0" fontId="70" fillId="9" borderId="0" applyNumberFormat="0" applyBorder="0" applyAlignment="0" applyProtection="0">
      <alignment vertical="center"/>
    </xf>
    <xf numFmtId="0" fontId="93" fillId="0" borderId="34" applyNumberFormat="0" applyFill="0" applyAlignment="0" applyProtection="0">
      <alignment vertical="center"/>
    </xf>
    <xf numFmtId="0" fontId="93" fillId="0" borderId="34" applyNumberFormat="0" applyFill="0" applyAlignment="0" applyProtection="0">
      <alignment vertical="center"/>
    </xf>
    <xf numFmtId="0" fontId="93" fillId="0" borderId="34" applyNumberFormat="0" applyFill="0" applyAlignment="0" applyProtection="0">
      <alignment vertical="center"/>
    </xf>
    <xf numFmtId="0" fontId="93" fillId="0" borderId="34" applyNumberFormat="0" applyFill="0" applyAlignment="0" applyProtection="0">
      <alignment vertical="center"/>
    </xf>
    <xf numFmtId="0" fontId="74" fillId="0" borderId="4" applyNumberFormat="0" applyFill="0" applyProtection="0">
      <alignment horizontal="left" vertical="center"/>
    </xf>
    <xf numFmtId="0" fontId="93" fillId="0" borderId="34" applyNumberFormat="0" applyFill="0" applyAlignment="0" applyProtection="0">
      <alignment vertical="center"/>
    </xf>
    <xf numFmtId="0" fontId="93" fillId="0" borderId="34" applyNumberFormat="0" applyFill="0" applyAlignment="0" applyProtection="0">
      <alignment vertical="center"/>
    </xf>
    <xf numFmtId="0" fontId="93" fillId="0" borderId="34" applyNumberFormat="0" applyFill="0" applyAlignment="0" applyProtection="0">
      <alignment vertical="center"/>
    </xf>
    <xf numFmtId="0" fontId="93" fillId="0" borderId="0" applyNumberFormat="0" applyFill="0" applyBorder="0" applyAlignment="0" applyProtection="0">
      <alignment vertical="center"/>
    </xf>
    <xf numFmtId="0" fontId="93" fillId="0" borderId="34" applyNumberFormat="0" applyFill="0" applyAlignment="0" applyProtection="0">
      <alignment vertical="center"/>
    </xf>
    <xf numFmtId="0" fontId="93" fillId="0" borderId="34" applyNumberFormat="0" applyFill="0" applyAlignment="0" applyProtection="0">
      <alignment vertical="center"/>
    </xf>
    <xf numFmtId="0" fontId="93" fillId="0" borderId="34" applyNumberFormat="0" applyFill="0" applyAlignment="0" applyProtection="0">
      <alignment vertical="center"/>
    </xf>
    <xf numFmtId="0" fontId="109" fillId="0" borderId="1">
      <alignment horizontal="left" vertical="center"/>
    </xf>
    <xf numFmtId="0" fontId="93" fillId="0" borderId="34" applyNumberFormat="0" applyFill="0" applyAlignment="0" applyProtection="0">
      <alignment vertical="center"/>
    </xf>
    <xf numFmtId="0" fontId="8" fillId="0" borderId="0">
      <alignment vertical="center"/>
    </xf>
    <xf numFmtId="0" fontId="93" fillId="0" borderId="34" applyNumberFormat="0" applyFill="0" applyAlignment="0" applyProtection="0">
      <alignment vertical="center"/>
    </xf>
    <xf numFmtId="0" fontId="8" fillId="0" borderId="0">
      <alignment vertical="center"/>
    </xf>
    <xf numFmtId="1" fontId="74" fillId="0" borderId="17" applyFill="0" applyProtection="0">
      <alignment horizontal="center" vertical="center"/>
    </xf>
    <xf numFmtId="0" fontId="93" fillId="0" borderId="34" applyNumberFormat="0" applyFill="0" applyAlignment="0" applyProtection="0">
      <alignment vertical="center"/>
    </xf>
    <xf numFmtId="180" fontId="0" fillId="0" borderId="0" applyFont="0" applyFill="0" applyBorder="0" applyAlignment="0" applyProtection="0">
      <alignment vertical="center"/>
    </xf>
    <xf numFmtId="0" fontId="127"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88" fillId="30"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0" fillId="0" borderId="0">
      <alignment vertical="center"/>
    </xf>
    <xf numFmtId="0" fontId="101" fillId="0" borderId="0" applyNumberFormat="0" applyFill="0" applyBorder="0" applyAlignment="0" applyProtection="0">
      <alignment vertical="center"/>
    </xf>
    <xf numFmtId="0" fontId="113" fillId="52" borderId="32" applyNumberFormat="0" applyAlignment="0" applyProtection="0">
      <alignment vertical="center"/>
    </xf>
    <xf numFmtId="0" fontId="0" fillId="0" borderId="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8" fillId="0" borderId="0">
      <alignment vertical="center"/>
    </xf>
    <xf numFmtId="0" fontId="128" fillId="0" borderId="4" applyNumberFormat="0" applyFill="0" applyProtection="0">
      <alignment horizontal="center" vertical="center"/>
    </xf>
    <xf numFmtId="0" fontId="128" fillId="0" borderId="4" applyNumberFormat="0" applyFill="0" applyProtection="0">
      <alignment horizontal="center" vertical="center"/>
    </xf>
    <xf numFmtId="0" fontId="70" fillId="17" borderId="0" applyNumberFormat="0" applyBorder="0" applyAlignment="0" applyProtection="0">
      <alignment vertical="center"/>
    </xf>
    <xf numFmtId="0" fontId="128" fillId="0" borderId="4" applyNumberFormat="0" applyFill="0" applyProtection="0">
      <alignment horizontal="center" vertical="center"/>
    </xf>
    <xf numFmtId="0" fontId="128" fillId="0" borderId="4" applyNumberFormat="0" applyFill="0" applyProtection="0">
      <alignment horizontal="center" vertical="center"/>
    </xf>
    <xf numFmtId="0" fontId="88" fillId="19" borderId="0" applyNumberFormat="0" applyBorder="0" applyAlignment="0" applyProtection="0">
      <alignment vertical="center"/>
    </xf>
    <xf numFmtId="0" fontId="128" fillId="0" borderId="4" applyNumberFormat="0" applyFill="0" applyProtection="0">
      <alignment horizontal="center" vertical="center"/>
    </xf>
    <xf numFmtId="0" fontId="128" fillId="0" borderId="4" applyNumberFormat="0" applyFill="0" applyProtection="0">
      <alignment horizontal="center" vertical="center"/>
    </xf>
    <xf numFmtId="0" fontId="128" fillId="0" borderId="4" applyNumberFormat="0" applyFill="0" applyProtection="0">
      <alignment horizontal="center" vertical="center"/>
    </xf>
    <xf numFmtId="0" fontId="129"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8" fillId="0" borderId="0">
      <alignment vertical="center"/>
    </xf>
    <xf numFmtId="0" fontId="62" fillId="0" borderId="17" applyNumberFormat="0" applyFill="0" applyProtection="0">
      <alignment horizontal="center" vertical="center"/>
    </xf>
    <xf numFmtId="0" fontId="8" fillId="0" borderId="0">
      <alignment vertical="center"/>
    </xf>
    <xf numFmtId="0" fontId="62" fillId="0" borderId="17" applyNumberFormat="0" applyFill="0" applyProtection="0">
      <alignment horizontal="center" vertical="center"/>
    </xf>
    <xf numFmtId="0" fontId="8" fillId="0" borderId="0">
      <alignment vertical="center"/>
    </xf>
    <xf numFmtId="0" fontId="8" fillId="0" borderId="0">
      <alignment vertical="center"/>
    </xf>
    <xf numFmtId="0" fontId="62" fillId="0" borderId="17" applyNumberFormat="0" applyFill="0" applyProtection="0">
      <alignment horizontal="center" vertical="center"/>
    </xf>
    <xf numFmtId="0" fontId="8" fillId="0" borderId="0">
      <alignment vertical="center"/>
    </xf>
    <xf numFmtId="0" fontId="62" fillId="0" borderId="17" applyNumberFormat="0" applyFill="0" applyProtection="0">
      <alignment horizontal="center" vertical="center"/>
    </xf>
    <xf numFmtId="0" fontId="8" fillId="0" borderId="0">
      <alignment vertical="center"/>
    </xf>
    <xf numFmtId="0" fontId="62" fillId="0" borderId="17" applyNumberFormat="0" applyFill="0" applyProtection="0">
      <alignment horizontal="center" vertical="center"/>
    </xf>
    <xf numFmtId="0" fontId="82" fillId="0" borderId="0" applyNumberFormat="0" applyFill="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2" fillId="0" borderId="0" applyNumberFormat="0" applyFill="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30" borderId="0" applyNumberFormat="0" applyBorder="0" applyAlignment="0" applyProtection="0">
      <alignment vertical="center"/>
    </xf>
    <xf numFmtId="0" fontId="108" fillId="0" borderId="0" applyNumberFormat="0" applyFill="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106" fillId="30" borderId="0" applyNumberFormat="0" applyBorder="0" applyAlignment="0" applyProtection="0">
      <alignment vertical="center"/>
    </xf>
    <xf numFmtId="0" fontId="88" fillId="19" borderId="0" applyNumberFormat="0" applyBorder="0" applyAlignment="0" applyProtection="0">
      <alignment vertical="center"/>
    </xf>
    <xf numFmtId="0" fontId="8" fillId="0" borderId="0">
      <alignment vertical="center"/>
    </xf>
    <xf numFmtId="0" fontId="88" fillId="19" borderId="0" applyNumberFormat="0" applyBorder="0" applyAlignment="0" applyProtection="0">
      <alignment vertical="center"/>
    </xf>
    <xf numFmtId="0" fontId="106" fillId="30" borderId="0" applyNumberFormat="0" applyBorder="0" applyAlignment="0" applyProtection="0">
      <alignment vertical="center"/>
    </xf>
    <xf numFmtId="0" fontId="106" fillId="30" borderId="0" applyNumberFormat="0" applyBorder="0" applyAlignment="0" applyProtection="0">
      <alignment vertical="center"/>
    </xf>
    <xf numFmtId="0" fontId="88" fillId="30" borderId="0" applyNumberFormat="0" applyBorder="0" applyAlignment="0" applyProtection="0">
      <alignment vertical="center"/>
    </xf>
    <xf numFmtId="0" fontId="88" fillId="30" borderId="0" applyNumberFormat="0" applyBorder="0" applyAlignment="0" applyProtection="0">
      <alignment vertical="center"/>
    </xf>
    <xf numFmtId="0" fontId="88" fillId="30" borderId="0" applyNumberFormat="0" applyBorder="0" applyAlignment="0" applyProtection="0">
      <alignment vertical="center"/>
    </xf>
    <xf numFmtId="0" fontId="88" fillId="30" borderId="0" applyNumberFormat="0" applyBorder="0" applyAlignment="0" applyProtection="0">
      <alignment vertical="center"/>
    </xf>
    <xf numFmtId="0" fontId="88" fillId="30" borderId="0" applyNumberFormat="0" applyBorder="0" applyAlignment="0" applyProtection="0">
      <alignment vertical="center"/>
    </xf>
    <xf numFmtId="0" fontId="88" fillId="30" borderId="0" applyNumberFormat="0" applyBorder="0" applyAlignment="0" applyProtection="0">
      <alignment vertical="center"/>
    </xf>
    <xf numFmtId="0" fontId="88" fillId="30" borderId="0" applyNumberFormat="0" applyBorder="0" applyAlignment="0" applyProtection="0">
      <alignment vertical="center"/>
    </xf>
    <xf numFmtId="0" fontId="8" fillId="0" borderId="0">
      <alignment vertical="center"/>
    </xf>
    <xf numFmtId="0" fontId="106" fillId="19" borderId="0" applyNumberFormat="0" applyBorder="0" applyAlignment="0" applyProtection="0">
      <alignment vertical="center"/>
    </xf>
    <xf numFmtId="0" fontId="106" fillId="19" borderId="0" applyNumberFormat="0" applyBorder="0" applyAlignment="0" applyProtection="0">
      <alignment vertical="center"/>
    </xf>
    <xf numFmtId="0" fontId="106" fillId="19" borderId="0" applyNumberFormat="0" applyBorder="0" applyAlignment="0" applyProtection="0">
      <alignment vertical="center"/>
    </xf>
    <xf numFmtId="0" fontId="106" fillId="19" borderId="0" applyNumberFormat="0" applyBorder="0" applyAlignment="0" applyProtection="0">
      <alignment vertical="center"/>
    </xf>
    <xf numFmtId="0" fontId="0" fillId="0" borderId="0">
      <alignment vertical="center"/>
    </xf>
    <xf numFmtId="0" fontId="106" fillId="19" borderId="0" applyNumberFormat="0" applyBorder="0" applyAlignment="0" applyProtection="0">
      <alignment vertical="center"/>
    </xf>
    <xf numFmtId="0" fontId="106" fillId="19" borderId="0" applyNumberFormat="0" applyBorder="0" applyAlignment="0" applyProtection="0">
      <alignment vertical="center"/>
    </xf>
    <xf numFmtId="0" fontId="98" fillId="32" borderId="0" applyNumberFormat="0" applyBorder="0" applyAlignment="0" applyProtection="0">
      <alignment vertical="center"/>
    </xf>
    <xf numFmtId="0" fontId="106" fillId="19" borderId="0" applyNumberFormat="0" applyBorder="0" applyAlignment="0" applyProtection="0">
      <alignment vertical="center"/>
    </xf>
    <xf numFmtId="0" fontId="79" fillId="19" borderId="0" applyNumberFormat="0" applyBorder="0" applyAlignment="0" applyProtection="0">
      <alignment vertical="center"/>
    </xf>
    <xf numFmtId="0" fontId="88" fillId="30" borderId="0" applyNumberFormat="0" applyBorder="0" applyAlignment="0" applyProtection="0">
      <alignment vertical="center"/>
    </xf>
    <xf numFmtId="0" fontId="113" fillId="52" borderId="32" applyNumberFormat="0" applyAlignment="0" applyProtection="0">
      <alignment vertical="center"/>
    </xf>
    <xf numFmtId="0" fontId="8" fillId="0" borderId="0">
      <alignment vertical="center"/>
    </xf>
    <xf numFmtId="0" fontId="8" fillId="0" borderId="0">
      <alignment vertical="center"/>
    </xf>
    <xf numFmtId="0" fontId="111" fillId="0" borderId="0">
      <alignment vertical="center"/>
    </xf>
    <xf numFmtId="0" fontId="88" fillId="30" borderId="0" applyNumberFormat="0" applyBorder="0" applyAlignment="0" applyProtection="0">
      <alignment vertical="center"/>
    </xf>
    <xf numFmtId="0" fontId="113" fillId="52" borderId="32" applyNumberFormat="0" applyAlignment="0" applyProtection="0">
      <alignment vertical="center"/>
    </xf>
    <xf numFmtId="0" fontId="8" fillId="0" borderId="0">
      <alignment vertical="center"/>
    </xf>
    <xf numFmtId="0" fontId="6" fillId="0" borderId="0">
      <alignment vertical="center"/>
    </xf>
    <xf numFmtId="0" fontId="6" fillId="0" borderId="0">
      <alignment vertical="center"/>
    </xf>
    <xf numFmtId="0" fontId="88" fillId="30" borderId="0" applyNumberFormat="0" applyBorder="0" applyAlignment="0" applyProtection="0">
      <alignment vertical="center"/>
    </xf>
    <xf numFmtId="0" fontId="6" fillId="0" borderId="0">
      <alignment vertical="center"/>
    </xf>
    <xf numFmtId="0" fontId="88" fillId="3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6"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70" fillId="9" borderId="0" applyNumberFormat="0" applyBorder="0" applyAlignment="0" applyProtection="0">
      <alignment vertical="center"/>
    </xf>
    <xf numFmtId="0" fontId="8" fillId="0" borderId="0">
      <alignment vertical="center"/>
    </xf>
    <xf numFmtId="0" fontId="8" fillId="0" borderId="0">
      <alignment vertical="center"/>
    </xf>
    <xf numFmtId="0" fontId="102" fillId="15" borderId="31" applyNumberFormat="0" applyAlignment="0" applyProtection="0">
      <alignment vertical="center"/>
    </xf>
    <xf numFmtId="0" fontId="0" fillId="0" borderId="0">
      <alignment vertical="center"/>
    </xf>
    <xf numFmtId="0" fontId="0" fillId="0" borderId="0">
      <alignment vertical="center"/>
    </xf>
    <xf numFmtId="0" fontId="130" fillId="0" borderId="0" applyNumberFormat="0" applyFill="0" applyBorder="0" applyAlignment="0" applyProtection="0">
      <alignment vertical="center"/>
    </xf>
    <xf numFmtId="0" fontId="8" fillId="0" borderId="0">
      <alignment vertical="center"/>
    </xf>
    <xf numFmtId="0" fontId="8" fillId="0" borderId="0">
      <alignment vertical="center"/>
    </xf>
    <xf numFmtId="0" fontId="0" fillId="16" borderId="35" applyNumberFormat="0" applyFont="0" applyAlignment="0" applyProtection="0">
      <alignment vertical="center"/>
    </xf>
    <xf numFmtId="0" fontId="0" fillId="0" borderId="0">
      <alignment vertical="center"/>
    </xf>
    <xf numFmtId="0" fontId="8" fillId="0" borderId="0">
      <alignment vertical="center"/>
    </xf>
    <xf numFmtId="0" fontId="0" fillId="16" borderId="35" applyNumberFormat="0" applyFont="0" applyAlignment="0" applyProtection="0">
      <alignment vertical="center"/>
    </xf>
    <xf numFmtId="0" fontId="0" fillId="0" borderId="0">
      <alignment vertical="center"/>
    </xf>
    <xf numFmtId="0" fontId="8" fillId="0" borderId="0">
      <alignment vertical="center"/>
    </xf>
    <xf numFmtId="0" fontId="8" fillId="0" borderId="0"/>
    <xf numFmtId="0" fontId="8" fillId="0" borderId="0">
      <alignment vertical="center"/>
    </xf>
    <xf numFmtId="0" fontId="0" fillId="16" borderId="35" applyNumberFormat="0" applyFont="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98" fillId="32" borderId="0" applyNumberFormat="0" applyBorder="0" applyAlignment="0" applyProtection="0">
      <alignment vertical="center"/>
    </xf>
    <xf numFmtId="0" fontId="65" fillId="61" borderId="0" applyNumberFormat="0" applyBorder="0" applyAlignment="0" applyProtection="0">
      <alignment vertical="center"/>
    </xf>
    <xf numFmtId="0" fontId="8" fillId="0" borderId="0">
      <alignment vertical="center"/>
    </xf>
    <xf numFmtId="0" fontId="8" fillId="0" borderId="0">
      <alignment vertical="center"/>
    </xf>
    <xf numFmtId="0" fontId="98" fillId="32"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5" fillId="5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1" fontId="74" fillId="0" borderId="17" applyFill="0" applyProtection="0">
      <alignment horizontal="center" vertical="center"/>
    </xf>
    <xf numFmtId="0" fontId="8" fillId="0" borderId="0">
      <alignment vertical="center"/>
    </xf>
    <xf numFmtId="1" fontId="74" fillId="0" borderId="17" applyFill="0" applyProtection="0">
      <alignment horizontal="center"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9" fillId="10" borderId="30"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113" fillId="52" borderId="32" applyNumberFormat="0" applyAlignment="0" applyProtection="0">
      <alignment vertical="center"/>
    </xf>
    <xf numFmtId="0" fontId="77" fillId="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02" fillId="15" borderId="31" applyNumberFormat="0" applyAlignment="0" applyProtection="0">
      <alignment vertical="center"/>
    </xf>
    <xf numFmtId="0" fontId="8" fillId="0" borderId="0">
      <alignment vertical="center"/>
    </xf>
    <xf numFmtId="0" fontId="8" fillId="0" borderId="0">
      <alignment vertical="center"/>
    </xf>
    <xf numFmtId="0" fontId="99" fillId="10" borderId="30" applyNumberFormat="0" applyAlignment="0" applyProtection="0">
      <alignment vertical="center"/>
    </xf>
    <xf numFmtId="0" fontId="102" fillId="15" borderId="31" applyNumberFormat="0" applyAlignment="0" applyProtection="0">
      <alignment vertical="center"/>
    </xf>
    <xf numFmtId="0" fontId="8" fillId="0" borderId="0">
      <alignment vertical="center"/>
    </xf>
    <xf numFmtId="180" fontId="0" fillId="0" borderId="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102" fillId="15" borderId="31"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13" fillId="52" borderId="3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10" borderId="30" applyNumberFormat="0" applyAlignment="0" applyProtection="0">
      <alignment vertical="center"/>
    </xf>
    <xf numFmtId="0" fontId="8" fillId="0" borderId="0">
      <alignment vertical="center"/>
    </xf>
    <xf numFmtId="0" fontId="99" fillId="10" borderId="30" applyNumberFormat="0" applyAlignment="0" applyProtection="0">
      <alignment vertical="center"/>
    </xf>
    <xf numFmtId="0" fontId="8" fillId="0" borderId="0">
      <alignment vertical="center"/>
    </xf>
    <xf numFmtId="0" fontId="98" fillId="32" borderId="0" applyNumberFormat="0" applyBorder="0" applyAlignment="0" applyProtection="0">
      <alignment vertical="center"/>
    </xf>
    <xf numFmtId="0" fontId="0" fillId="0" borderId="0">
      <alignment vertical="center"/>
    </xf>
    <xf numFmtId="0" fontId="98" fillId="32" borderId="0" applyNumberFormat="0" applyBorder="0" applyAlignment="0" applyProtection="0">
      <alignment vertical="center"/>
    </xf>
    <xf numFmtId="0" fontId="0" fillId="0" borderId="0">
      <alignment vertical="center"/>
    </xf>
    <xf numFmtId="0" fontId="98" fillId="3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6" fillId="65" borderId="0" applyNumberFormat="0" applyBorder="0" applyAlignment="0" applyProtection="0">
      <alignment vertical="center"/>
    </xf>
    <xf numFmtId="0" fontId="8" fillId="0" borderId="0">
      <alignment vertical="center"/>
    </xf>
    <xf numFmtId="0" fontId="8" fillId="0" borderId="0">
      <alignment vertical="center"/>
    </xf>
    <xf numFmtId="0" fontId="102" fillId="15" borderId="31"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4" fillId="0" borderId="0">
      <alignment vertical="center"/>
    </xf>
    <xf numFmtId="0" fontId="8" fillId="0" borderId="0">
      <alignment vertical="center"/>
    </xf>
    <xf numFmtId="0" fontId="8" fillId="0" borderId="0">
      <alignment vertical="center"/>
    </xf>
    <xf numFmtId="0" fontId="99" fillId="10" borderId="30" applyNumberFormat="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68" fillId="0" borderId="20" applyNumberFormat="0" applyFill="0" applyAlignment="0" applyProtection="0">
      <alignment vertical="center"/>
    </xf>
    <xf numFmtId="0" fontId="0" fillId="0" borderId="0">
      <alignment vertical="center"/>
    </xf>
    <xf numFmtId="0" fontId="70" fillId="17" borderId="0" applyNumberFormat="0" applyBorder="0" applyAlignment="0" applyProtection="0">
      <alignment vertical="center"/>
    </xf>
    <xf numFmtId="0" fontId="0" fillId="0" borderId="0">
      <alignment vertical="center"/>
    </xf>
    <xf numFmtId="0" fontId="0" fillId="0" borderId="0">
      <alignment vertical="center"/>
    </xf>
    <xf numFmtId="0" fontId="6" fillId="0" borderId="0" applyAlignment="0"/>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0" fillId="0" borderId="0">
      <alignment vertical="center"/>
    </xf>
    <xf numFmtId="0" fontId="0" fillId="0" borderId="0">
      <alignment vertical="center"/>
    </xf>
    <xf numFmtId="0" fontId="0" fillId="16" borderId="35" applyNumberFormat="0" applyFont="0" applyAlignment="0" applyProtection="0">
      <alignment vertical="center"/>
    </xf>
    <xf numFmtId="0" fontId="109" fillId="0" borderId="1">
      <alignment horizontal="left" vertical="center"/>
    </xf>
    <xf numFmtId="0" fontId="109" fillId="0" borderId="1">
      <alignment horizontal="left" vertical="center"/>
    </xf>
    <xf numFmtId="0" fontId="0" fillId="16" borderId="35" applyNumberFormat="0" applyFont="0" applyAlignment="0" applyProtection="0">
      <alignment vertical="center"/>
    </xf>
    <xf numFmtId="0" fontId="109" fillId="0" borderId="1">
      <alignment horizontal="left" vertical="center"/>
    </xf>
    <xf numFmtId="0" fontId="109" fillId="0" borderId="1">
      <alignment horizontal="left" vertical="center"/>
    </xf>
    <xf numFmtId="0" fontId="109" fillId="0" borderId="1">
      <alignment horizontal="left" vertical="center"/>
    </xf>
    <xf numFmtId="0" fontId="0" fillId="0" borderId="0">
      <alignment vertical="center"/>
    </xf>
    <xf numFmtId="0" fontId="0" fillId="0" borderId="0">
      <alignment vertical="center"/>
    </xf>
    <xf numFmtId="0" fontId="8" fillId="0" borderId="0">
      <alignment vertical="center"/>
    </xf>
    <xf numFmtId="0" fontId="103" fillId="10" borderId="32" applyNumberFormat="0" applyAlignment="0" applyProtection="0">
      <alignment vertical="center"/>
    </xf>
    <xf numFmtId="0" fontId="8" fillId="0" borderId="0">
      <alignment vertical="center"/>
    </xf>
    <xf numFmtId="1" fontId="74" fillId="0" borderId="17" applyFill="0" applyProtection="0">
      <alignment horizontal="center" vertical="center"/>
    </xf>
    <xf numFmtId="0" fontId="8" fillId="0" borderId="0">
      <alignment vertical="center"/>
    </xf>
    <xf numFmtId="0" fontId="103" fillId="10" borderId="32" applyNumberFormat="0" applyAlignment="0" applyProtection="0">
      <alignment vertical="center"/>
    </xf>
    <xf numFmtId="0" fontId="8" fillId="0" borderId="0">
      <alignment vertical="center"/>
    </xf>
    <xf numFmtId="0" fontId="8" fillId="0" borderId="0">
      <alignment vertical="center"/>
    </xf>
    <xf numFmtId="0" fontId="105"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7" fillId="9" borderId="0" applyNumberFormat="0" applyBorder="0" applyAlignment="0" applyProtection="0">
      <alignment vertical="center"/>
    </xf>
    <xf numFmtId="0" fontId="74" fillId="0" borderId="4" applyNumberFormat="0" applyFill="0" applyProtection="0">
      <alignment horizontal="left" vertical="center"/>
    </xf>
    <xf numFmtId="0" fontId="70" fillId="9"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82" fillId="0" borderId="0" applyNumberFormat="0" applyFill="0" applyBorder="0" applyAlignment="0" applyProtection="0">
      <alignment vertical="center"/>
    </xf>
    <xf numFmtId="0" fontId="70" fillId="17" borderId="0" applyNumberFormat="0" applyBorder="0" applyAlignment="0" applyProtection="0">
      <alignment vertical="center"/>
    </xf>
    <xf numFmtId="0" fontId="82" fillId="0" borderId="0" applyNumberFormat="0" applyFill="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39" applyNumberFormat="0" applyFill="0" applyAlignment="0" applyProtection="0">
      <alignment vertical="center"/>
    </xf>
    <xf numFmtId="0" fontId="108" fillId="0" borderId="0" applyNumberFormat="0" applyFill="0" applyBorder="0" applyAlignment="0" applyProtection="0">
      <alignment vertical="center"/>
    </xf>
    <xf numFmtId="0" fontId="102" fillId="15" borderId="31" applyNumberFormat="0" applyAlignment="0" applyProtection="0">
      <alignment vertical="center"/>
    </xf>
    <xf numFmtId="0" fontId="66" fillId="0" borderId="19" applyNumberFormat="0" applyFill="0" applyAlignment="0" applyProtection="0">
      <alignment vertical="center"/>
    </xf>
    <xf numFmtId="0" fontId="102" fillId="15" borderId="31" applyNumberFormat="0" applyAlignment="0" applyProtection="0">
      <alignment vertical="center"/>
    </xf>
    <xf numFmtId="0" fontId="66" fillId="0" borderId="19" applyNumberFormat="0" applyFill="0" applyAlignment="0" applyProtection="0">
      <alignment vertical="center"/>
    </xf>
    <xf numFmtId="0" fontId="102" fillId="15" borderId="31" applyNumberFormat="0" applyAlignment="0" applyProtection="0">
      <alignment vertical="center"/>
    </xf>
    <xf numFmtId="0" fontId="66" fillId="0" borderId="19" applyNumberFormat="0" applyFill="0" applyAlignment="0" applyProtection="0">
      <alignment vertical="center"/>
    </xf>
    <xf numFmtId="0" fontId="102" fillId="15" borderId="31" applyNumberFormat="0" applyAlignment="0" applyProtection="0">
      <alignment vertical="center"/>
    </xf>
    <xf numFmtId="0" fontId="66" fillId="0" borderId="19" applyNumberFormat="0" applyFill="0" applyAlignment="0" applyProtection="0">
      <alignment vertical="center"/>
    </xf>
    <xf numFmtId="0" fontId="102" fillId="15" borderId="31" applyNumberFormat="0" applyAlignment="0" applyProtection="0">
      <alignment vertical="center"/>
    </xf>
    <xf numFmtId="0" fontId="66" fillId="0" borderId="3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108" fillId="0" borderId="0" applyNumberFormat="0" applyFill="0" applyBorder="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108" fillId="0" borderId="0" applyNumberFormat="0" applyFill="0" applyBorder="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4" fontId="0" fillId="0" borderId="0" applyFont="0" applyFill="0" applyBorder="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3" fillId="10" borderId="32" applyNumberFormat="0" applyAlignment="0" applyProtection="0">
      <alignment vertical="center"/>
    </xf>
    <xf numFmtId="0" fontId="102" fillId="15" borderId="31" applyNumberFormat="0" applyAlignment="0" applyProtection="0">
      <alignment vertical="center"/>
    </xf>
    <xf numFmtId="0" fontId="102" fillId="15" borderId="31" applyNumberFormat="0" applyAlignment="0" applyProtection="0">
      <alignment vertical="center"/>
    </xf>
    <xf numFmtId="0" fontId="102" fillId="15" borderId="31" applyNumberFormat="0" applyAlignment="0" applyProtection="0">
      <alignment vertical="center"/>
    </xf>
    <xf numFmtId="0" fontId="102" fillId="15" borderId="31" applyNumberFormat="0" applyAlignment="0" applyProtection="0">
      <alignment vertical="center"/>
    </xf>
    <xf numFmtId="0" fontId="102" fillId="15" borderId="31" applyNumberFormat="0" applyAlignment="0" applyProtection="0">
      <alignment vertical="center"/>
    </xf>
    <xf numFmtId="0" fontId="102" fillId="15" borderId="31" applyNumberFormat="0" applyAlignment="0" applyProtection="0">
      <alignment vertical="center"/>
    </xf>
    <xf numFmtId="0" fontId="102" fillId="15" borderId="31" applyNumberFormat="0" applyAlignment="0" applyProtection="0">
      <alignment vertical="center"/>
    </xf>
    <xf numFmtId="0" fontId="102" fillId="15" borderId="31" applyNumberFormat="0" applyAlignment="0" applyProtection="0">
      <alignment vertical="center"/>
    </xf>
    <xf numFmtId="0" fontId="102" fillId="15" borderId="31" applyNumberFormat="0" applyAlignment="0" applyProtection="0">
      <alignment vertical="center"/>
    </xf>
    <xf numFmtId="0" fontId="102" fillId="15" borderId="31" applyNumberFormat="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62" fillId="0" borderId="17" applyNumberFormat="0" applyFill="0" applyProtection="0">
      <alignment horizontal="left" vertical="center"/>
    </xf>
    <xf numFmtId="0" fontId="62" fillId="0" borderId="17" applyNumberFormat="0" applyFill="0" applyProtection="0">
      <alignment horizontal="left" vertical="center"/>
    </xf>
    <xf numFmtId="0" fontId="62" fillId="0" borderId="17" applyNumberFormat="0" applyFill="0" applyProtection="0">
      <alignment horizontal="left" vertical="center"/>
    </xf>
    <xf numFmtId="0" fontId="62" fillId="0" borderId="17" applyNumberFormat="0" applyFill="0" applyProtection="0">
      <alignment horizontal="left" vertical="center"/>
    </xf>
    <xf numFmtId="0" fontId="62" fillId="0" borderId="17" applyNumberFormat="0" applyFill="0" applyProtection="0">
      <alignment horizontal="left" vertical="center"/>
    </xf>
    <xf numFmtId="0" fontId="62" fillId="0" borderId="17" applyNumberFormat="0" applyFill="0" applyProtection="0">
      <alignment horizontal="left" vertical="center"/>
    </xf>
    <xf numFmtId="0" fontId="62" fillId="0" borderId="17" applyNumberFormat="0" applyFill="0" applyProtection="0">
      <alignment horizontal="lef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111" fillId="0" borderId="0">
      <alignment vertical="center"/>
    </xf>
    <xf numFmtId="43" fontId="0" fillId="0" borderId="0" applyFont="0" applyFill="0" applyBorder="0" applyAlignment="0" applyProtection="0">
      <alignment vertical="center"/>
    </xf>
    <xf numFmtId="197" fontId="0" fillId="0" borderId="0" applyFont="0" applyFill="0" applyBorder="0" applyAlignment="0" applyProtection="0">
      <alignment vertical="center"/>
    </xf>
    <xf numFmtId="0" fontId="113" fillId="52" borderId="32" applyNumberFormat="0" applyAlignment="0" applyProtection="0">
      <alignment vertical="center"/>
    </xf>
    <xf numFmtId="0" fontId="8"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5" fillId="64" borderId="0" applyNumberFormat="0" applyBorder="0" applyAlignment="0" applyProtection="0">
      <alignment vertical="center"/>
    </xf>
    <xf numFmtId="43" fontId="0" fillId="0" borderId="0" applyFont="0" applyFill="0" applyBorder="0" applyAlignment="0" applyProtection="0">
      <alignment vertical="center"/>
    </xf>
    <xf numFmtId="0" fontId="116" fillId="66" borderId="0" applyNumberFormat="0" applyBorder="0" applyAlignment="0" applyProtection="0">
      <alignment vertical="center"/>
    </xf>
    <xf numFmtId="0" fontId="116" fillId="66" borderId="0" applyNumberFormat="0" applyBorder="0" applyAlignment="0" applyProtection="0">
      <alignment vertical="center"/>
    </xf>
    <xf numFmtId="0" fontId="116" fillId="59" borderId="0" applyNumberFormat="0" applyBorder="0" applyAlignment="0" applyProtection="0">
      <alignment vertical="center"/>
    </xf>
    <xf numFmtId="0" fontId="116" fillId="65"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6" borderId="0" applyNumberFormat="0" applyBorder="0" applyAlignment="0" applyProtection="0">
      <alignment vertical="center"/>
    </xf>
    <xf numFmtId="0" fontId="65" fillId="67" borderId="0" applyNumberFormat="0" applyBorder="0" applyAlignment="0" applyProtection="0">
      <alignment vertical="center"/>
    </xf>
    <xf numFmtId="0" fontId="65" fillId="67"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5" fillId="5" borderId="0" applyNumberFormat="0" applyBorder="0" applyAlignment="0" applyProtection="0">
      <alignment vertical="center"/>
    </xf>
    <xf numFmtId="0" fontId="65" fillId="56" borderId="0" applyNumberFormat="0" applyBorder="0" applyAlignment="0" applyProtection="0">
      <alignment vertical="center"/>
    </xf>
    <xf numFmtId="0" fontId="98" fillId="32"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98" fillId="32" borderId="0" applyNumberFormat="0" applyBorder="0" applyAlignment="0" applyProtection="0">
      <alignment vertical="center"/>
    </xf>
    <xf numFmtId="0" fontId="65" fillId="56" borderId="0" applyNumberFormat="0" applyBorder="0" applyAlignment="0" applyProtection="0">
      <alignment vertical="center"/>
    </xf>
    <xf numFmtId="0" fontId="65" fillId="64" borderId="0" applyNumberFormat="0" applyBorder="0" applyAlignment="0" applyProtection="0">
      <alignment vertical="center"/>
    </xf>
    <xf numFmtId="0" fontId="65" fillId="64" borderId="0" applyNumberFormat="0" applyBorder="0" applyAlignment="0" applyProtection="0">
      <alignment vertical="center"/>
    </xf>
    <xf numFmtId="0" fontId="65" fillId="8" borderId="0" applyNumberFormat="0" applyBorder="0" applyAlignment="0" applyProtection="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65" fillId="68" borderId="0" applyNumberFormat="0" applyBorder="0" applyAlignment="0" applyProtection="0">
      <alignment vertical="center"/>
    </xf>
    <xf numFmtId="0" fontId="65" fillId="68" borderId="0" applyNumberFormat="0" applyBorder="0" applyAlignment="0" applyProtection="0">
      <alignment vertical="center"/>
    </xf>
    <xf numFmtId="183" fontId="74" fillId="0" borderId="17" applyFill="0" applyProtection="0">
      <alignment horizontal="right" vertical="center"/>
    </xf>
    <xf numFmtId="183" fontId="74" fillId="0" borderId="17" applyFill="0" applyProtection="0">
      <alignment horizontal="right" vertical="center"/>
    </xf>
    <xf numFmtId="183" fontId="74" fillId="0" borderId="17" applyFill="0" applyProtection="0">
      <alignment horizontal="right" vertical="center"/>
    </xf>
    <xf numFmtId="183" fontId="74" fillId="0" borderId="17" applyFill="0" applyProtection="0">
      <alignment horizontal="right" vertical="center"/>
    </xf>
    <xf numFmtId="0" fontId="74" fillId="0" borderId="4" applyNumberFormat="0" applyFill="0" applyProtection="0">
      <alignment horizontal="left" vertical="center"/>
    </xf>
    <xf numFmtId="0" fontId="74" fillId="0" borderId="4" applyNumberFormat="0" applyFill="0" applyProtection="0">
      <alignment horizontal="left" vertical="center"/>
    </xf>
    <xf numFmtId="0" fontId="74" fillId="0" borderId="4" applyNumberFormat="0" applyFill="0" applyProtection="0">
      <alignment horizontal="left" vertical="center"/>
    </xf>
    <xf numFmtId="0" fontId="74" fillId="0" borderId="4" applyNumberFormat="0" applyFill="0" applyProtection="0">
      <alignment horizontal="left" vertical="center"/>
    </xf>
    <xf numFmtId="0" fontId="98" fillId="32" borderId="0" applyNumberFormat="0" applyBorder="0" applyAlignment="0" applyProtection="0">
      <alignment vertical="center"/>
    </xf>
    <xf numFmtId="0" fontId="98" fillId="32" borderId="0" applyNumberFormat="0" applyBorder="0" applyAlignment="0" applyProtection="0">
      <alignment vertical="center"/>
    </xf>
    <xf numFmtId="0" fontId="98" fillId="32" borderId="0" applyNumberFormat="0" applyBorder="0" applyAlignment="0" applyProtection="0">
      <alignment vertical="center"/>
    </xf>
    <xf numFmtId="0" fontId="98" fillId="32" borderId="0" applyNumberFormat="0" applyBorder="0" applyAlignment="0" applyProtection="0">
      <alignment vertical="center"/>
    </xf>
    <xf numFmtId="0" fontId="98" fillId="32" borderId="0" applyNumberFormat="0" applyBorder="0" applyAlignment="0" applyProtection="0">
      <alignment vertical="center"/>
    </xf>
    <xf numFmtId="0" fontId="98" fillId="32" borderId="0" applyNumberFormat="0" applyBorder="0" applyAlignment="0" applyProtection="0">
      <alignment vertical="center"/>
    </xf>
    <xf numFmtId="0" fontId="99" fillId="10" borderId="30" applyNumberFormat="0" applyAlignment="0" applyProtection="0">
      <alignment vertical="center"/>
    </xf>
    <xf numFmtId="0" fontId="99" fillId="10" borderId="30" applyNumberFormat="0" applyAlignment="0" applyProtection="0">
      <alignment vertical="center"/>
    </xf>
    <xf numFmtId="0" fontId="99" fillId="10" borderId="30" applyNumberFormat="0" applyAlignment="0" applyProtection="0">
      <alignment vertical="center"/>
    </xf>
    <xf numFmtId="0" fontId="99" fillId="10" borderId="30" applyNumberFormat="0" applyAlignment="0" applyProtection="0">
      <alignment vertical="center"/>
    </xf>
    <xf numFmtId="0" fontId="99" fillId="10" borderId="30" applyNumberFormat="0" applyAlignment="0" applyProtection="0">
      <alignment vertical="center"/>
    </xf>
    <xf numFmtId="0" fontId="99" fillId="10" borderId="30" applyNumberFormat="0" applyAlignment="0" applyProtection="0">
      <alignment vertical="center"/>
    </xf>
    <xf numFmtId="0" fontId="99" fillId="10" borderId="30" applyNumberFormat="0" applyAlignment="0" applyProtection="0">
      <alignment vertical="center"/>
    </xf>
    <xf numFmtId="0" fontId="99" fillId="10" borderId="30" applyNumberFormat="0" applyAlignment="0" applyProtection="0">
      <alignment vertical="center"/>
    </xf>
    <xf numFmtId="41" fontId="0" fillId="0" borderId="0" applyFont="0" applyFill="0" applyBorder="0" applyAlignment="0" applyProtection="0">
      <alignment vertical="center"/>
    </xf>
    <xf numFmtId="0" fontId="99" fillId="10" borderId="30" applyNumberFormat="0" applyAlignment="0" applyProtection="0">
      <alignment vertical="center"/>
    </xf>
    <xf numFmtId="0" fontId="99" fillId="10" borderId="30" applyNumberFormat="0" applyAlignment="0" applyProtection="0">
      <alignment vertical="center"/>
    </xf>
    <xf numFmtId="0" fontId="99" fillId="10" borderId="30" applyNumberFormat="0" applyAlignment="0" applyProtection="0">
      <alignment vertical="center"/>
    </xf>
    <xf numFmtId="0" fontId="99" fillId="10" borderId="30" applyNumberFormat="0" applyAlignment="0" applyProtection="0">
      <alignment vertical="center"/>
    </xf>
    <xf numFmtId="0" fontId="99" fillId="10" borderId="30" applyNumberFormat="0" applyAlignment="0" applyProtection="0">
      <alignment vertical="center"/>
    </xf>
    <xf numFmtId="0" fontId="113" fillId="52" borderId="32" applyNumberFormat="0" applyAlignment="0" applyProtection="0">
      <alignment vertical="center"/>
    </xf>
    <xf numFmtId="0" fontId="113" fillId="52" borderId="32" applyNumberFormat="0" applyAlignment="0" applyProtection="0">
      <alignment vertical="center"/>
    </xf>
    <xf numFmtId="0" fontId="113" fillId="52" borderId="32" applyNumberFormat="0" applyAlignment="0" applyProtection="0">
      <alignment vertical="center"/>
    </xf>
    <xf numFmtId="0" fontId="113" fillId="52" borderId="32" applyNumberFormat="0" applyAlignment="0" applyProtection="0">
      <alignment vertical="center"/>
    </xf>
    <xf numFmtId="0" fontId="113" fillId="52" borderId="32" applyNumberFormat="0" applyAlignment="0" applyProtection="0">
      <alignment vertical="center"/>
    </xf>
    <xf numFmtId="0" fontId="113" fillId="52" borderId="32" applyNumberFormat="0" applyAlignment="0" applyProtection="0">
      <alignment vertical="center"/>
    </xf>
    <xf numFmtId="0" fontId="113" fillId="52" borderId="32" applyNumberFormat="0" applyAlignment="0" applyProtection="0">
      <alignment vertical="center"/>
    </xf>
    <xf numFmtId="0" fontId="113" fillId="52" borderId="32" applyNumberFormat="0" applyAlignment="0" applyProtection="0">
      <alignment vertical="center"/>
    </xf>
    <xf numFmtId="1" fontId="74" fillId="0" borderId="17" applyFill="0" applyProtection="0">
      <alignment horizontal="center" vertical="center"/>
    </xf>
    <xf numFmtId="1" fontId="74" fillId="0" borderId="17" applyFill="0" applyProtection="0">
      <alignment horizontal="center" vertical="center"/>
    </xf>
    <xf numFmtId="0" fontId="134" fillId="0" borderId="0">
      <alignment vertical="center"/>
    </xf>
    <xf numFmtId="0" fontId="104" fillId="0" borderId="0">
      <alignment vertical="center"/>
    </xf>
    <xf numFmtId="43" fontId="0" fillId="0" borderId="0" applyFont="0" applyFill="0" applyBorder="0" applyAlignment="0" applyProtection="0">
      <alignment vertical="center"/>
    </xf>
    <xf numFmtId="0" fontId="0" fillId="16" borderId="35" applyNumberFormat="0" applyFont="0" applyAlignment="0" applyProtection="0">
      <alignment vertical="center"/>
    </xf>
    <xf numFmtId="0" fontId="0" fillId="16" borderId="35" applyNumberFormat="0" applyFont="0" applyAlignment="0" applyProtection="0">
      <alignment vertical="center"/>
    </xf>
    <xf numFmtId="0" fontId="0" fillId="16" borderId="35" applyNumberFormat="0" applyFont="0" applyAlignment="0" applyProtection="0">
      <alignment vertical="center"/>
    </xf>
    <xf numFmtId="0" fontId="0" fillId="16" borderId="35" applyNumberFormat="0" applyFont="0" applyAlignment="0" applyProtection="0">
      <alignment vertical="center"/>
    </xf>
    <xf numFmtId="0" fontId="0" fillId="16" borderId="35" applyNumberFormat="0" applyFont="0" applyAlignment="0" applyProtection="0">
      <alignment vertical="center"/>
    </xf>
    <xf numFmtId="0" fontId="0" fillId="16" borderId="35" applyNumberFormat="0" applyFont="0" applyAlignment="0" applyProtection="0">
      <alignment vertical="center"/>
    </xf>
    <xf numFmtId="0" fontId="0" fillId="16" borderId="35" applyNumberFormat="0" applyFont="0" applyAlignment="0" applyProtection="0">
      <alignment vertical="center"/>
    </xf>
    <xf numFmtId="0" fontId="0" fillId="16" borderId="35" applyNumberFormat="0" applyFont="0" applyAlignment="0" applyProtection="0">
      <alignment vertical="center"/>
    </xf>
    <xf numFmtId="0" fontId="0" fillId="16" borderId="35" applyNumberFormat="0" applyFont="0" applyAlignment="0" applyProtection="0">
      <alignment vertical="center"/>
    </xf>
    <xf numFmtId="0" fontId="0" fillId="16" borderId="35" applyNumberFormat="0" applyFont="0" applyAlignment="0" applyProtection="0">
      <alignment vertical="center"/>
    </xf>
    <xf numFmtId="0" fontId="0" fillId="16" borderId="35" applyNumberFormat="0" applyFont="0" applyAlignment="0" applyProtection="0">
      <alignment vertical="center"/>
    </xf>
    <xf numFmtId="0" fontId="0" fillId="16" borderId="35" applyNumberFormat="0" applyFont="0" applyAlignment="0" applyProtection="0">
      <alignment vertical="center"/>
    </xf>
    <xf numFmtId="0" fontId="0" fillId="16" borderId="35" applyNumberFormat="0" applyFont="0" applyAlignment="0" applyProtection="0">
      <alignment vertical="center"/>
    </xf>
    <xf numFmtId="0" fontId="0" fillId="16" borderId="35" applyNumberFormat="0" applyFont="0" applyAlignment="0" applyProtection="0">
      <alignment vertical="center"/>
    </xf>
    <xf numFmtId="0" fontId="135" fillId="0" borderId="0">
      <alignment vertical="top"/>
      <protection locked="0"/>
    </xf>
  </cellStyleXfs>
  <cellXfs count="526">
    <xf numFmtId="0" fontId="0" fillId="0" borderId="0" xfId="0" applyAlignment="1"/>
    <xf numFmtId="0" fontId="1" fillId="0" borderId="0" xfId="0" applyFont="1" applyFill="1" applyBorder="1" applyAlignment="1">
      <alignment vertical="center"/>
    </xf>
    <xf numFmtId="0" fontId="2" fillId="0" borderId="0" xfId="555" applyFont="1" applyFill="1" applyBorder="1" applyAlignment="1">
      <alignment horizontal="center" vertical="center"/>
    </xf>
    <xf numFmtId="0" fontId="3" fillId="0" borderId="1" xfId="555"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55" applyFont="1" applyFill="1" applyBorder="1" applyAlignment="1">
      <alignment horizontal="left" vertical="center" wrapText="1"/>
    </xf>
    <xf numFmtId="0" fontId="1" fillId="0" borderId="1" xfId="0" applyFont="1" applyFill="1" applyBorder="1" applyAlignment="1">
      <alignment vertical="center" wrapText="1"/>
    </xf>
    <xf numFmtId="0" fontId="5" fillId="0" borderId="2" xfId="555" applyFont="1" applyFill="1" applyBorder="1" applyAlignment="1">
      <alignment horizontal="left" vertical="center" wrapText="1"/>
    </xf>
    <xf numFmtId="0" fontId="1" fillId="0" borderId="2" xfId="0" applyFont="1" applyFill="1" applyBorder="1" applyAlignment="1">
      <alignment vertical="center" wrapText="1"/>
    </xf>
    <xf numFmtId="0" fontId="1" fillId="0" borderId="0" xfId="0" applyFont="1" applyFill="1" applyBorder="1" applyAlignment="1"/>
    <xf numFmtId="0" fontId="5" fillId="0" borderId="3" xfId="555" applyFont="1" applyFill="1" applyBorder="1" applyAlignment="1">
      <alignment horizontal="left" vertical="center" wrapText="1"/>
    </xf>
    <xf numFmtId="0" fontId="1" fillId="0" borderId="3" xfId="0" applyFont="1" applyFill="1" applyBorder="1" applyAlignment="1">
      <alignment vertical="center" wrapText="1"/>
    </xf>
    <xf numFmtId="0" fontId="5" fillId="0" borderId="4" xfId="555" applyFont="1" applyFill="1" applyBorder="1" applyAlignment="1">
      <alignment horizontal="left" vertical="center" wrapText="1"/>
    </xf>
    <xf numFmtId="0" fontId="1" fillId="0" borderId="4"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0" xfId="287" applyFont="1" applyFill="1" applyBorder="1" applyAlignment="1">
      <alignment vertical="center"/>
    </xf>
    <xf numFmtId="0" fontId="7" fillId="0" borderId="0" xfId="287" applyFont="1" applyFill="1" applyBorder="1" applyAlignment="1">
      <alignment vertical="center"/>
    </xf>
    <xf numFmtId="0" fontId="8" fillId="0" borderId="0" xfId="0" applyFont="1" applyFill="1" applyBorder="1" applyAlignment="1">
      <alignment vertical="center"/>
    </xf>
    <xf numFmtId="0" fontId="9" fillId="0" borderId="0" xfId="287" applyNumberFormat="1" applyFont="1" applyFill="1" applyBorder="1" applyAlignment="1" applyProtection="1">
      <alignment horizontal="center" vertical="center"/>
    </xf>
    <xf numFmtId="0" fontId="0" fillId="0" borderId="0" xfId="287" applyNumberFormat="1" applyFont="1" applyFill="1" applyBorder="1" applyAlignment="1" applyProtection="1">
      <alignment horizontal="left" vertical="center"/>
    </xf>
    <xf numFmtId="0" fontId="10" fillId="0" borderId="1" xfId="481" applyFont="1" applyFill="1" applyBorder="1" applyAlignment="1">
      <alignment horizontal="center" vertical="center" wrapText="1"/>
    </xf>
    <xf numFmtId="0" fontId="11" fillId="0" borderId="1" xfId="481" applyFont="1" applyFill="1" applyBorder="1" applyAlignment="1">
      <alignment horizontal="center" vertical="center" wrapText="1"/>
    </xf>
    <xf numFmtId="49" fontId="12" fillId="0" borderId="5" xfId="428" applyNumberFormat="1" applyFont="1" applyBorder="1" applyAlignment="1">
      <alignment horizontal="left" vertical="center" wrapText="1"/>
    </xf>
    <xf numFmtId="49" fontId="12" fillId="0" borderId="6" xfId="428" applyNumberFormat="1" applyFont="1" applyBorder="1">
      <alignment horizontal="left" vertical="center" wrapText="1"/>
    </xf>
    <xf numFmtId="49" fontId="12" fillId="0" borderId="7" xfId="428" applyNumberFormat="1" applyFont="1" applyBorder="1">
      <alignment horizontal="left" vertical="center" wrapText="1"/>
    </xf>
    <xf numFmtId="49" fontId="12" fillId="0" borderId="8" xfId="428" applyNumberFormat="1" applyFont="1" applyBorder="1" applyAlignment="1">
      <alignment horizontal="left" vertical="center" wrapText="1"/>
    </xf>
    <xf numFmtId="49" fontId="12" fillId="0" borderId="9" xfId="428" applyNumberFormat="1" applyFont="1" applyBorder="1" applyAlignment="1">
      <alignment horizontal="left" vertical="center" wrapText="1"/>
    </xf>
    <xf numFmtId="49" fontId="12" fillId="0" borderId="1" xfId="428" applyNumberFormat="1" applyFont="1" applyBorder="1" applyAlignment="1">
      <alignment horizontal="left" vertical="center" wrapText="1"/>
    </xf>
    <xf numFmtId="49" fontId="12" fillId="0" borderId="1" xfId="428" applyNumberFormat="1" applyFont="1" applyBorder="1">
      <alignment horizontal="left" vertical="center" wrapText="1"/>
    </xf>
    <xf numFmtId="49" fontId="12" fillId="0" borderId="1" xfId="428" applyNumberFormat="1" applyFont="1" applyBorder="1" applyAlignment="1">
      <alignment horizontal="center" vertical="center" wrapText="1"/>
    </xf>
    <xf numFmtId="0" fontId="6" fillId="0" borderId="2" xfId="287" applyFont="1" applyFill="1" applyBorder="1" applyAlignment="1">
      <alignment vertical="center"/>
    </xf>
    <xf numFmtId="0" fontId="6" fillId="0" borderId="3" xfId="287" applyFont="1" applyFill="1" applyBorder="1" applyAlignment="1">
      <alignment vertical="center"/>
    </xf>
    <xf numFmtId="0" fontId="6" fillId="0" borderId="4" xfId="287" applyFont="1" applyFill="1" applyBorder="1" applyAlignment="1">
      <alignment vertical="center"/>
    </xf>
    <xf numFmtId="49" fontId="12" fillId="0" borderId="5" xfId="428" applyNumberFormat="1" applyFont="1" applyBorder="1">
      <alignment horizontal="left" vertical="center" wrapText="1"/>
    </xf>
    <xf numFmtId="49" fontId="12" fillId="0" borderId="8" xfId="428" applyNumberFormat="1" applyFont="1" applyBorder="1">
      <alignment horizontal="left" vertical="center" wrapText="1"/>
    </xf>
    <xf numFmtId="49" fontId="12" fillId="0" borderId="9" xfId="428" applyNumberFormat="1" applyFont="1" applyBorder="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2"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horizontal="right"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199" fontId="19" fillId="0" borderId="1" xfId="0" applyNumberFormat="1" applyFont="1" applyFill="1" applyBorder="1" applyAlignment="1">
      <alignment horizontal="left" vertical="center" wrapText="1"/>
    </xf>
    <xf numFmtId="199" fontId="19" fillId="0" borderId="1" xfId="0" applyNumberFormat="1" applyFont="1" applyFill="1" applyBorder="1" applyAlignment="1">
      <alignment horizontal="center" vertical="center" wrapText="1"/>
    </xf>
    <xf numFmtId="0" fontId="20"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9" fillId="0" borderId="0" xfId="0" applyFont="1" applyFill="1" applyBorder="1" applyAlignment="1">
      <alignment horizontal="right" vertical="center"/>
    </xf>
    <xf numFmtId="0" fontId="19" fillId="0" borderId="0" xfId="0" applyFont="1" applyFill="1" applyBorder="1" applyAlignment="1">
      <alignment horizontal="right" vertical="center" wrapText="1"/>
    </xf>
    <xf numFmtId="0" fontId="18" fillId="0" borderId="1" xfId="0" applyFont="1" applyFill="1" applyBorder="1" applyAlignment="1">
      <alignment vertical="center"/>
    </xf>
    <xf numFmtId="4" fontId="19"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xf>
    <xf numFmtId="0" fontId="18" fillId="0" borderId="1" xfId="0" applyFont="1" applyFill="1" applyBorder="1" applyAlignment="1">
      <alignment horizontal="left" vertical="center"/>
    </xf>
    <xf numFmtId="199" fontId="19" fillId="0" borderId="1" xfId="0" applyNumberFormat="1" applyFont="1" applyFill="1" applyBorder="1" applyAlignment="1">
      <alignment horizontal="right" vertical="center" wrapText="1"/>
    </xf>
    <xf numFmtId="0" fontId="21" fillId="0" borderId="0" xfId="0" applyFont="1" applyFill="1" applyBorder="1" applyAlignment="1">
      <alignment vertical="center"/>
    </xf>
    <xf numFmtId="0" fontId="22" fillId="0" borderId="0" xfId="0" applyFont="1" applyFill="1" applyBorder="1" applyAlignment="1">
      <alignment vertical="center"/>
    </xf>
    <xf numFmtId="0" fontId="17"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0" fillId="0" borderId="0" xfId="0" applyFont="1" applyFill="1" applyBorder="1" applyAlignment="1">
      <alignment vertical="center" wrapText="1"/>
    </xf>
    <xf numFmtId="0" fontId="17"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1" xfId="0" applyFont="1" applyFill="1" applyBorder="1" applyAlignment="1">
      <alignment vertical="center" wrapText="1"/>
    </xf>
    <xf numFmtId="4" fontId="19" fillId="0" borderId="1" xfId="0" applyNumberFormat="1" applyFont="1" applyFill="1" applyBorder="1" applyAlignment="1">
      <alignment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17" fillId="0" borderId="0" xfId="0" applyFont="1" applyFill="1" applyBorder="1" applyAlignment="1">
      <alignment horizontal="right" vertical="center" wrapText="1"/>
    </xf>
    <xf numFmtId="4" fontId="23" fillId="0" borderId="1" xfId="0" applyNumberFormat="1" applyFont="1" applyFill="1" applyBorder="1" applyAlignment="1">
      <alignment vertical="center" wrapText="1"/>
    </xf>
    <xf numFmtId="0" fontId="11" fillId="0" borderId="0" xfId="0" applyFont="1" applyFill="1" applyBorder="1" applyAlignment="1">
      <alignment vertical="center"/>
    </xf>
    <xf numFmtId="0" fontId="24" fillId="0" borderId="0" xfId="0" applyFont="1" applyFill="1" applyBorder="1" applyAlignment="1">
      <alignment vertical="center"/>
    </xf>
    <xf numFmtId="0" fontId="25"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2" fillId="0" borderId="0" xfId="896" applyNumberFormat="1" applyFont="1" applyFill="1" applyAlignment="1" applyProtection="1">
      <alignment horizontal="center" vertical="center" wrapText="1"/>
    </xf>
    <xf numFmtId="0" fontId="25" fillId="0" borderId="1" xfId="0" applyFont="1" applyFill="1" applyBorder="1" applyAlignment="1">
      <alignment vertical="center" wrapText="1"/>
    </xf>
    <xf numFmtId="198" fontId="25" fillId="0" borderId="1" xfId="0" applyNumberFormat="1" applyFont="1" applyFill="1" applyBorder="1" applyAlignment="1">
      <alignment vertical="center" wrapText="1"/>
    </xf>
    <xf numFmtId="0" fontId="23"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199" fontId="23" fillId="0" borderId="1" xfId="0" applyNumberFormat="1" applyFont="1" applyFill="1" applyBorder="1" applyAlignment="1">
      <alignment vertical="center" wrapText="1"/>
    </xf>
    <xf numFmtId="0" fontId="8" fillId="0" borderId="0" xfId="896" applyFill="1" applyAlignment="1"/>
    <xf numFmtId="0" fontId="8" fillId="0" borderId="0" xfId="896" applyAlignment="1"/>
    <xf numFmtId="0" fontId="8" fillId="0" borderId="0" xfId="896" applyAlignment="1">
      <alignment horizontal="right" vertical="center"/>
    </xf>
    <xf numFmtId="0" fontId="2" fillId="0" borderId="0" xfId="896" applyNumberFormat="1" applyFont="1" applyFill="1" applyAlignment="1" applyProtection="1">
      <alignment horizontal="right" vertical="center" wrapText="1"/>
    </xf>
    <xf numFmtId="0" fontId="11" fillId="0" borderId="0" xfId="570" applyFont="1" applyAlignment="1" applyProtection="1">
      <alignment horizontal="left" vertical="center"/>
    </xf>
    <xf numFmtId="181" fontId="26" fillId="0" borderId="0" xfId="570" applyNumberFormat="1" applyFont="1" applyAlignment="1">
      <alignment horizontal="right" vertical="center"/>
    </xf>
    <xf numFmtId="0" fontId="26" fillId="0" borderId="0" xfId="570" applyFont="1" applyAlignment="1">
      <alignment horizontal="right" vertical="center"/>
    </xf>
    <xf numFmtId="200" fontId="26" fillId="0" borderId="0" xfId="570" applyNumberFormat="1" applyFont="1" applyFill="1" applyBorder="1" applyAlignment="1" applyProtection="1">
      <alignment horizontal="right" vertical="center"/>
    </xf>
    <xf numFmtId="2" fontId="25" fillId="0" borderId="1" xfId="823" applyNumberFormat="1" applyFont="1" applyFill="1" applyBorder="1" applyAlignment="1" applyProtection="1">
      <alignment horizontal="center" vertical="center" wrapText="1"/>
    </xf>
    <xf numFmtId="177" fontId="25" fillId="0" borderId="1" xfId="1000" applyNumberFormat="1" applyFont="1" applyBorder="1" applyAlignment="1">
      <alignment horizontal="center" vertical="center" wrapText="1"/>
    </xf>
    <xf numFmtId="0" fontId="8" fillId="0" borderId="0" xfId="698" applyAlignment="1">
      <alignment horizontal="center" vertical="center"/>
    </xf>
    <xf numFmtId="49" fontId="25" fillId="0" borderId="1" xfId="825" applyNumberFormat="1" applyFont="1" applyFill="1" applyBorder="1" applyAlignment="1" applyProtection="1">
      <alignment horizontal="left" vertical="center"/>
    </xf>
    <xf numFmtId="201" fontId="27" fillId="0" borderId="1" xfId="1000" applyNumberFormat="1" applyFont="1" applyFill="1" applyBorder="1" applyAlignment="1" applyProtection="1">
      <alignment horizontal="center" vertical="center"/>
      <protection locked="0"/>
    </xf>
    <xf numFmtId="178" fontId="25" fillId="0" borderId="1" xfId="34" applyNumberFormat="1" applyFont="1" applyFill="1" applyBorder="1" applyAlignment="1">
      <alignment horizontal="right" vertical="center" wrapText="1"/>
    </xf>
    <xf numFmtId="49" fontId="23" fillId="0" borderId="1" xfId="825" applyNumberFormat="1" applyFont="1" applyFill="1" applyBorder="1" applyAlignment="1" applyProtection="1">
      <alignment horizontal="left" vertical="center"/>
    </xf>
    <xf numFmtId="202" fontId="23" fillId="0" borderId="1" xfId="25" applyNumberFormat="1" applyFont="1" applyFill="1" applyBorder="1" applyAlignment="1">
      <alignment horizontal="right" vertical="center" wrapText="1"/>
    </xf>
    <xf numFmtId="202" fontId="28" fillId="0" borderId="1" xfId="25" applyNumberFormat="1" applyFont="1" applyFill="1" applyBorder="1" applyAlignment="1" applyProtection="1">
      <alignment vertical="center" wrapText="1"/>
    </xf>
    <xf numFmtId="202" fontId="25" fillId="0" borderId="1" xfId="25" applyNumberFormat="1" applyFont="1" applyFill="1" applyBorder="1" applyAlignment="1">
      <alignment horizontal="right" vertical="center" wrapText="1"/>
    </xf>
    <xf numFmtId="202" fontId="23" fillId="0" borderId="1" xfId="25" applyNumberFormat="1" applyFont="1" applyFill="1" applyBorder="1" applyAlignment="1" applyProtection="1">
      <alignment horizontal="right" vertical="center" wrapText="1"/>
    </xf>
    <xf numFmtId="202" fontId="23" fillId="2" borderId="1" xfId="25" applyNumberFormat="1" applyFont="1" applyFill="1" applyBorder="1" applyAlignment="1" applyProtection="1">
      <alignment horizontal="right" vertical="center" wrapText="1"/>
    </xf>
    <xf numFmtId="49" fontId="25" fillId="0" borderId="1" xfId="905" applyNumberFormat="1" applyFont="1" applyFill="1" applyBorder="1" applyAlignment="1" applyProtection="1">
      <alignment horizontal="distributed" vertical="center"/>
    </xf>
    <xf numFmtId="49" fontId="25" fillId="0" borderId="1" xfId="905" applyNumberFormat="1" applyFont="1" applyFill="1" applyBorder="1" applyAlignment="1" applyProtection="1">
      <alignment horizontal="left" vertical="center"/>
    </xf>
    <xf numFmtId="202" fontId="8" fillId="0" borderId="0" xfId="896" applyNumberFormat="1" applyAlignment="1">
      <alignment horizontal="right" vertical="center"/>
    </xf>
    <xf numFmtId="0" fontId="8" fillId="0" borderId="0" xfId="698" applyFill="1" applyAlignment="1"/>
    <xf numFmtId="0" fontId="8" fillId="0" borderId="0" xfId="698" applyAlignment="1"/>
    <xf numFmtId="0" fontId="2" fillId="0" borderId="0" xfId="698" applyNumberFormat="1" applyFont="1" applyFill="1" applyAlignment="1" applyProtection="1">
      <alignment horizontal="center" vertical="center" wrapText="1"/>
    </xf>
    <xf numFmtId="0" fontId="23" fillId="0" borderId="0" xfId="698" applyFont="1" applyFill="1" applyAlignment="1" applyProtection="1">
      <alignment horizontal="left" vertical="center"/>
    </xf>
    <xf numFmtId="181" fontId="23" fillId="0" borderId="0" xfId="698" applyNumberFormat="1" applyFont="1" applyFill="1" applyAlignment="1" applyProtection="1">
      <alignment horizontal="right"/>
    </xf>
    <xf numFmtId="0" fontId="29" fillId="0" borderId="0" xfId="698" applyFont="1" applyFill="1" applyAlignment="1">
      <alignment vertical="center"/>
    </xf>
    <xf numFmtId="0" fontId="23" fillId="0" borderId="0" xfId="698" applyFont="1" applyFill="1" applyAlignment="1">
      <alignment horizontal="right" vertical="center"/>
    </xf>
    <xf numFmtId="0" fontId="25" fillId="0" borderId="1" xfId="698" applyNumberFormat="1" applyFont="1" applyFill="1" applyBorder="1" applyAlignment="1" applyProtection="1">
      <alignment horizontal="center" vertical="center"/>
    </xf>
    <xf numFmtId="49" fontId="25" fillId="0" borderId="1" xfId="427" applyNumberFormat="1" applyFont="1" applyFill="1" applyBorder="1" applyAlignment="1" applyProtection="1">
      <alignment vertical="center"/>
    </xf>
    <xf numFmtId="49" fontId="23" fillId="0" borderId="1" xfId="427" applyNumberFormat="1" applyFont="1" applyFill="1" applyBorder="1" applyAlignment="1" applyProtection="1">
      <alignment vertical="center"/>
    </xf>
    <xf numFmtId="202" fontId="23" fillId="0" borderId="1" xfId="107" applyNumberFormat="1" applyFont="1" applyBorder="1" applyAlignment="1">
      <alignment horizontal="right" vertical="center" wrapText="1"/>
    </xf>
    <xf numFmtId="202" fontId="23" fillId="0" borderId="1" xfId="868" applyNumberFormat="1" applyFont="1" applyBorder="1" applyAlignment="1">
      <alignment horizontal="right" vertical="center" wrapText="1"/>
    </xf>
    <xf numFmtId="49" fontId="25" fillId="0" borderId="1" xfId="427" applyNumberFormat="1" applyFont="1" applyFill="1" applyBorder="1" applyAlignment="1" applyProtection="1">
      <alignment vertical="center" wrapText="1"/>
    </xf>
    <xf numFmtId="202" fontId="25" fillId="0" borderId="1" xfId="107" applyNumberFormat="1" applyFont="1" applyBorder="1" applyAlignment="1">
      <alignment horizontal="right" vertical="center" wrapText="1"/>
    </xf>
    <xf numFmtId="202" fontId="25" fillId="0" borderId="1" xfId="868" applyNumberFormat="1" applyFont="1" applyBorder="1" applyAlignment="1">
      <alignment horizontal="right" vertical="center" wrapText="1"/>
    </xf>
    <xf numFmtId="202" fontId="23" fillId="0" borderId="1" xfId="868" applyNumberFormat="1" applyFont="1" applyFill="1" applyBorder="1" applyAlignment="1">
      <alignment horizontal="right" vertical="center" wrapText="1"/>
    </xf>
    <xf numFmtId="202" fontId="23" fillId="2" borderId="1" xfId="868" applyNumberFormat="1" applyFont="1" applyFill="1" applyBorder="1" applyAlignment="1">
      <alignment horizontal="right" vertical="center" wrapText="1"/>
    </xf>
    <xf numFmtId="202" fontId="25" fillId="0" borderId="1" xfId="107" applyNumberFormat="1" applyFont="1" applyFill="1" applyBorder="1" applyAlignment="1">
      <alignment horizontal="right" vertical="center" wrapText="1"/>
    </xf>
    <xf numFmtId="202" fontId="8" fillId="0" borderId="0" xfId="698" applyNumberFormat="1" applyAlignment="1"/>
    <xf numFmtId="0" fontId="8" fillId="0" borderId="0" xfId="767" applyFill="1" applyAlignment="1"/>
    <xf numFmtId="0" fontId="8" fillId="0" borderId="0" xfId="767" applyAlignment="1"/>
    <xf numFmtId="0" fontId="30" fillId="0" borderId="0" xfId="767" applyNumberFormat="1" applyFont="1" applyFill="1" applyAlignment="1" applyProtection="1">
      <alignment horizontal="center" vertical="center" wrapText="1"/>
    </xf>
    <xf numFmtId="0" fontId="11" fillId="0" borderId="0" xfId="711" applyFont="1" applyAlignment="1" applyProtection="1">
      <alignment horizontal="left" vertical="center"/>
    </xf>
    <xf numFmtId="0" fontId="26" fillId="0" borderId="0" xfId="711" applyFont="1" applyAlignment="1"/>
    <xf numFmtId="203" fontId="26" fillId="0" borderId="0" xfId="711" applyNumberFormat="1" applyFont="1" applyAlignment="1"/>
    <xf numFmtId="200" fontId="28" fillId="0" borderId="0" xfId="711" applyNumberFormat="1" applyFont="1" applyFill="1" applyBorder="1" applyAlignment="1" applyProtection="1">
      <alignment horizontal="right" vertical="center"/>
    </xf>
    <xf numFmtId="0" fontId="8" fillId="0" borderId="0" xfId="767" applyAlignment="1">
      <alignment horizontal="center" vertical="center"/>
    </xf>
    <xf numFmtId="0" fontId="31" fillId="0" borderId="0" xfId="555" applyFont="1" applyAlignment="1">
      <alignment horizontal="center" vertical="center"/>
    </xf>
    <xf numFmtId="49" fontId="25" fillId="0" borderId="1" xfId="825" applyNumberFormat="1" applyFont="1" applyFill="1" applyBorder="1" applyAlignment="1" applyProtection="1">
      <alignment horizontal="left" vertical="center" wrapText="1"/>
    </xf>
    <xf numFmtId="49" fontId="25" fillId="0" borderId="1" xfId="905" applyNumberFormat="1" applyFont="1" applyFill="1" applyBorder="1" applyAlignment="1" applyProtection="1">
      <alignment horizontal="left" vertical="center" wrapText="1"/>
    </xf>
    <xf numFmtId="202" fontId="8" fillId="0" borderId="0" xfId="767" applyNumberFormat="1" applyAlignment="1"/>
    <xf numFmtId="0" fontId="8" fillId="0" borderId="0" xfId="767" applyAlignment="1">
      <alignment vertical="center"/>
    </xf>
    <xf numFmtId="0" fontId="23" fillId="0" borderId="0" xfId="767" applyFont="1" applyFill="1" applyAlignment="1" applyProtection="1">
      <alignment horizontal="left" vertical="center"/>
    </xf>
    <xf numFmtId="4" fontId="23" fillId="0" borderId="0" xfId="767" applyNumberFormat="1" applyFont="1" applyFill="1" applyAlignment="1" applyProtection="1">
      <alignment horizontal="right" vertical="center"/>
    </xf>
    <xf numFmtId="203" fontId="29" fillId="0" borderId="0" xfId="767" applyNumberFormat="1" applyFont="1" applyFill="1" applyAlignment="1">
      <alignment vertical="center"/>
    </xf>
    <xf numFmtId="0" fontId="23" fillId="0" borderId="0" xfId="767" applyFont="1" applyFill="1" applyAlignment="1">
      <alignment horizontal="right" vertical="center"/>
    </xf>
    <xf numFmtId="0" fontId="25" fillId="0" borderId="1" xfId="919" applyNumberFormat="1" applyFont="1" applyFill="1" applyBorder="1" applyAlignment="1" applyProtection="1">
      <alignment horizontal="center" vertical="center"/>
    </xf>
    <xf numFmtId="49" fontId="25" fillId="0" borderId="1" xfId="921" applyNumberFormat="1" applyFont="1" applyFill="1" applyBorder="1" applyAlignment="1" applyProtection="1">
      <alignment vertical="center"/>
    </xf>
    <xf numFmtId="0" fontId="31" fillId="0" borderId="0" xfId="555" applyFont="1">
      <alignment vertical="center"/>
    </xf>
    <xf numFmtId="49" fontId="23" fillId="0" borderId="1" xfId="921" applyNumberFormat="1" applyFont="1" applyFill="1" applyBorder="1" applyAlignment="1" applyProtection="1">
      <alignment vertical="center"/>
    </xf>
    <xf numFmtId="49" fontId="25" fillId="0" borderId="1" xfId="905" applyNumberFormat="1" applyFont="1" applyFill="1" applyBorder="1" applyAlignment="1" applyProtection="1">
      <alignment vertical="center"/>
    </xf>
    <xf numFmtId="0" fontId="8" fillId="0" borderId="0" xfId="1000">
      <alignment vertical="center"/>
    </xf>
    <xf numFmtId="0" fontId="7" fillId="0" borderId="0" xfId="1000" applyFont="1" applyAlignment="1">
      <alignment horizontal="center" vertical="center" wrapText="1"/>
    </xf>
    <xf numFmtId="0" fontId="8" fillId="0" borderId="0" xfId="1000" applyFill="1">
      <alignment vertical="center"/>
    </xf>
    <xf numFmtId="0" fontId="1" fillId="0" borderId="0" xfId="0" applyFont="1" applyFill="1" applyAlignment="1">
      <alignment vertical="center"/>
    </xf>
    <xf numFmtId="0" fontId="32" fillId="0" borderId="0" xfId="660" applyFont="1" applyAlignment="1">
      <alignment horizontal="center" vertical="center" shrinkToFit="1"/>
    </xf>
    <xf numFmtId="0" fontId="9" fillId="0" borderId="0" xfId="660" applyFont="1" applyAlignment="1">
      <alignment horizontal="center" vertical="center" shrinkToFit="1"/>
    </xf>
    <xf numFmtId="0" fontId="11" fillId="0" borderId="0" xfId="660" applyFont="1" applyBorder="1" applyAlignment="1">
      <alignment horizontal="left" vertical="center" wrapText="1"/>
    </xf>
    <xf numFmtId="0" fontId="11" fillId="0" borderId="0" xfId="0" applyFont="1" applyFill="1" applyAlignment="1">
      <alignment horizontal="right"/>
    </xf>
    <xf numFmtId="0" fontId="25" fillId="0" borderId="1" xfId="1076" applyFont="1" applyBorder="1" applyAlignment="1">
      <alignment horizontal="center" vertical="center"/>
    </xf>
    <xf numFmtId="49" fontId="25" fillId="0" borderId="1" xfId="0" applyNumberFormat="1" applyFont="1" applyFill="1" applyBorder="1" applyAlignment="1" applyProtection="1">
      <alignment vertical="center" wrapText="1"/>
    </xf>
    <xf numFmtId="202" fontId="23" fillId="0" borderId="1" xfId="25" applyNumberFormat="1" applyFont="1" applyBorder="1" applyAlignment="1">
      <alignment horizontal="right" vertical="center" wrapText="1"/>
    </xf>
    <xf numFmtId="0" fontId="23" fillId="0" borderId="1" xfId="649" applyNumberFormat="1"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33" fillId="0" borderId="1" xfId="1000" applyFont="1" applyFill="1" applyBorder="1">
      <alignment vertical="center"/>
    </xf>
    <xf numFmtId="0" fontId="9" fillId="0" borderId="0" xfId="629" applyFont="1" applyFill="1" applyAlignment="1">
      <alignment horizontal="center" vertical="center" shrinkToFit="1"/>
    </xf>
    <xf numFmtId="0" fontId="11" fillId="0" borderId="0" xfId="629" applyFont="1" applyFill="1" applyAlignment="1">
      <alignment horizontal="left" vertical="center" wrapText="1"/>
    </xf>
    <xf numFmtId="177" fontId="23" fillId="0" borderId="0" xfId="1074" applyNumberFormat="1" applyFont="1" applyFill="1" applyBorder="1" applyAlignment="1">
      <alignment horizontal="right" vertical="center"/>
    </xf>
    <xf numFmtId="0" fontId="25" fillId="0" borderId="1" xfId="1074" applyFont="1" applyFill="1" applyBorder="1" applyAlignment="1">
      <alignment horizontal="center" vertical="center"/>
    </xf>
    <xf numFmtId="177" fontId="25" fillId="0" borderId="1" xfId="1000" applyNumberFormat="1" applyFont="1" applyFill="1" applyBorder="1" applyAlignment="1">
      <alignment horizontal="center" vertical="center" wrapText="1"/>
    </xf>
    <xf numFmtId="0" fontId="0" fillId="0" borderId="0" xfId="0" applyFont="1" applyAlignment="1"/>
    <xf numFmtId="41" fontId="10" fillId="0" borderId="1" xfId="0" applyNumberFormat="1" applyFont="1" applyFill="1" applyBorder="1" applyAlignment="1">
      <alignment horizontal="right" vertical="center" wrapText="1"/>
    </xf>
    <xf numFmtId="41" fontId="23" fillId="0" borderId="1" xfId="1000" applyNumberFormat="1" applyFont="1" applyFill="1" applyBorder="1" applyAlignment="1">
      <alignment horizontal="right" vertical="center" wrapText="1"/>
    </xf>
    <xf numFmtId="178" fontId="11" fillId="0" borderId="1" xfId="0" applyNumberFormat="1" applyFont="1" applyFill="1" applyBorder="1" applyAlignment="1">
      <alignment horizontal="right" vertical="center" wrapText="1"/>
    </xf>
    <xf numFmtId="202" fontId="23" fillId="0" borderId="1" xfId="1000" applyNumberFormat="1" applyFont="1" applyFill="1" applyBorder="1" applyAlignment="1">
      <alignment horizontal="right" vertical="center" wrapText="1"/>
    </xf>
    <xf numFmtId="178" fontId="23" fillId="0" borderId="1" xfId="1000" applyNumberFormat="1" applyFont="1" applyFill="1" applyBorder="1" applyAlignment="1">
      <alignment horizontal="right" vertical="center" wrapText="1"/>
    </xf>
    <xf numFmtId="202" fontId="25" fillId="0" borderId="1" xfId="1000" applyNumberFormat="1" applyFont="1" applyFill="1" applyBorder="1" applyAlignment="1">
      <alignment horizontal="right" vertical="center" wrapText="1"/>
    </xf>
    <xf numFmtId="178" fontId="25" fillId="0" borderId="1" xfId="1000" applyNumberFormat="1" applyFont="1" applyBorder="1" applyAlignment="1">
      <alignment horizontal="right" vertical="center" wrapText="1"/>
    </xf>
    <xf numFmtId="178" fontId="23" fillId="0" borderId="1" xfId="1000" applyNumberFormat="1" applyFont="1" applyBorder="1" applyAlignment="1">
      <alignment horizontal="right" vertical="center" wrapText="1"/>
    </xf>
    <xf numFmtId="49" fontId="23" fillId="0" borderId="1" xfId="0" applyNumberFormat="1" applyFont="1" applyFill="1" applyBorder="1" applyAlignment="1" applyProtection="1">
      <alignment vertical="center" wrapText="1"/>
    </xf>
    <xf numFmtId="178" fontId="25" fillId="0" borderId="1" xfId="1000" applyNumberFormat="1" applyFont="1" applyFill="1" applyBorder="1" applyAlignment="1">
      <alignment horizontal="right" vertical="center" wrapText="1"/>
    </xf>
    <xf numFmtId="0" fontId="25" fillId="0" borderId="1" xfId="1000" applyFont="1" applyFill="1" applyBorder="1" applyAlignment="1">
      <alignment horizontal="distributed" vertical="center" wrapText="1"/>
    </xf>
    <xf numFmtId="41" fontId="25" fillId="0" borderId="1" xfId="1000" applyNumberFormat="1" applyFont="1" applyFill="1" applyBorder="1" applyAlignment="1">
      <alignment horizontal="right" vertical="center" wrapText="1"/>
    </xf>
    <xf numFmtId="178" fontId="10" fillId="0" borderId="1" xfId="0" applyNumberFormat="1" applyFont="1" applyFill="1" applyBorder="1" applyAlignment="1">
      <alignment horizontal="right" vertical="center" wrapText="1"/>
    </xf>
    <xf numFmtId="0" fontId="25" fillId="0" borderId="1" xfId="649" applyNumberFormat="1" applyFont="1" applyFill="1" applyBorder="1" applyAlignment="1">
      <alignment horizontal="left" vertical="center" wrapText="1"/>
    </xf>
    <xf numFmtId="0" fontId="23" fillId="0" borderId="1" xfId="649" applyNumberFormat="1" applyFont="1" applyFill="1" applyBorder="1" applyAlignment="1">
      <alignment horizontal="left" vertical="center" wrapText="1" indent="1"/>
    </xf>
    <xf numFmtId="41" fontId="23" fillId="0" borderId="1" xfId="1000" applyNumberFormat="1" applyFont="1" applyBorder="1" applyAlignment="1">
      <alignment horizontal="right" vertical="center" wrapText="1"/>
    </xf>
    <xf numFmtId="0" fontId="25" fillId="0" borderId="1" xfId="1000" applyFont="1" applyFill="1" applyBorder="1" applyAlignment="1">
      <alignment horizontal="left" vertical="center" wrapText="1"/>
    </xf>
    <xf numFmtId="41" fontId="0" fillId="0" borderId="0" xfId="0" applyNumberFormat="1" applyAlignment="1"/>
    <xf numFmtId="202" fontId="0" fillId="0" borderId="0" xfId="0" applyNumberFormat="1" applyAlignment="1"/>
    <xf numFmtId="0" fontId="8" fillId="0" borderId="0" xfId="649" applyAlignment="1"/>
    <xf numFmtId="0" fontId="34" fillId="3" borderId="0" xfId="649" applyFont="1" applyFill="1" applyAlignment="1"/>
    <xf numFmtId="0" fontId="9" fillId="0" borderId="0" xfId="629" applyFont="1" applyAlignment="1">
      <alignment horizontal="center" vertical="center" shrinkToFit="1"/>
    </xf>
    <xf numFmtId="0" fontId="35" fillId="3" borderId="0" xfId="629" applyFont="1" applyFill="1" applyAlignment="1">
      <alignment horizontal="center" vertical="center" shrinkToFit="1"/>
    </xf>
    <xf numFmtId="0" fontId="11" fillId="0" borderId="0" xfId="629" applyFont="1" applyAlignment="1">
      <alignment horizontal="left" vertical="center" wrapText="1"/>
    </xf>
    <xf numFmtId="0" fontId="36" fillId="0" borderId="0" xfId="629" applyFont="1" applyFill="1" applyAlignment="1">
      <alignment horizontal="left" vertical="center" wrapText="1"/>
    </xf>
    <xf numFmtId="0" fontId="23" fillId="0" borderId="0" xfId="649" applyFont="1" applyAlignment="1">
      <alignment horizontal="right" vertical="center"/>
    </xf>
    <xf numFmtId="0" fontId="25" fillId="0" borderId="1" xfId="649" applyFont="1" applyFill="1" applyBorder="1" applyAlignment="1">
      <alignment horizontal="center" vertical="center" wrapText="1"/>
    </xf>
    <xf numFmtId="202" fontId="37" fillId="0" borderId="1" xfId="25" applyNumberFormat="1" applyFont="1" applyFill="1" applyBorder="1" applyAlignment="1">
      <alignment horizontal="right" vertical="center" wrapText="1"/>
    </xf>
    <xf numFmtId="0" fontId="28" fillId="0" borderId="1" xfId="0" applyFont="1" applyFill="1" applyBorder="1" applyAlignment="1" applyProtection="1">
      <alignment horizontal="right" vertical="center"/>
      <protection locked="0"/>
    </xf>
    <xf numFmtId="178" fontId="10" fillId="0" borderId="1" xfId="629" applyNumberFormat="1" applyFont="1" applyFill="1" applyBorder="1" applyAlignment="1">
      <alignment horizontal="right" vertical="center" wrapText="1"/>
    </xf>
    <xf numFmtId="0" fontId="28" fillId="3" borderId="1" xfId="0" applyFont="1" applyFill="1" applyBorder="1" applyAlignment="1" applyProtection="1">
      <alignment horizontal="right" vertical="center"/>
      <protection locked="0"/>
    </xf>
    <xf numFmtId="178" fontId="11" fillId="0" borderId="1" xfId="0" applyNumberFormat="1" applyFont="1" applyBorder="1" applyAlignment="1">
      <alignment horizontal="right" vertical="center" wrapText="1"/>
    </xf>
    <xf numFmtId="0" fontId="28" fillId="0" borderId="1" xfId="0" applyNumberFormat="1" applyFont="1" applyFill="1" applyBorder="1" applyAlignment="1" applyProtection="1">
      <alignment horizontal="right" vertical="center"/>
    </xf>
    <xf numFmtId="178" fontId="11" fillId="0" borderId="1" xfId="629" applyNumberFormat="1" applyFont="1" applyFill="1" applyBorder="1" applyAlignment="1">
      <alignment horizontal="right" vertical="center" wrapText="1"/>
    </xf>
    <xf numFmtId="3" fontId="28" fillId="3" borderId="1" xfId="0" applyNumberFormat="1" applyFont="1" applyFill="1" applyBorder="1" applyAlignment="1" applyProtection="1">
      <alignment horizontal="right" vertical="center" wrapText="1"/>
      <protection locked="0"/>
    </xf>
    <xf numFmtId="3" fontId="28" fillId="0" borderId="1" xfId="0" applyNumberFormat="1" applyFont="1" applyFill="1" applyBorder="1" applyAlignment="1" applyProtection="1">
      <alignment horizontal="right" vertical="center" wrapText="1"/>
      <protection locked="0"/>
    </xf>
    <xf numFmtId="4" fontId="38" fillId="0" borderId="1" xfId="1335" applyNumberFormat="1" applyFont="1" applyFill="1" applyBorder="1" applyAlignment="1" applyProtection="1">
      <alignment horizontal="right" vertical="center"/>
    </xf>
    <xf numFmtId="4" fontId="39" fillId="0" borderId="1" xfId="1335" applyNumberFormat="1" applyFont="1" applyFill="1" applyBorder="1" applyAlignment="1" applyProtection="1">
      <alignment horizontal="right" vertical="center"/>
    </xf>
    <xf numFmtId="202" fontId="25" fillId="0" borderId="1" xfId="629" applyNumberFormat="1" applyFont="1" applyFill="1" applyBorder="1" applyAlignment="1">
      <alignment horizontal="right" vertical="center" wrapText="1"/>
    </xf>
    <xf numFmtId="202" fontId="23" fillId="0" borderId="1" xfId="629" applyNumberFormat="1" applyFont="1" applyFill="1" applyBorder="1" applyAlignment="1">
      <alignment horizontal="right" vertical="center" wrapText="1"/>
    </xf>
    <xf numFmtId="202" fontId="23" fillId="3" borderId="1" xfId="629" applyNumberFormat="1" applyFont="1" applyFill="1" applyBorder="1" applyAlignment="1">
      <alignment horizontal="right" vertical="center" wrapText="1"/>
    </xf>
    <xf numFmtId="202" fontId="25" fillId="3" borderId="1" xfId="1000" applyNumberFormat="1" applyFont="1" applyFill="1" applyBorder="1" applyAlignment="1">
      <alignment horizontal="right" vertical="center" wrapText="1"/>
    </xf>
    <xf numFmtId="202" fontId="23" fillId="3" borderId="1" xfId="1000" applyNumberFormat="1" applyFont="1" applyFill="1" applyBorder="1" applyAlignment="1">
      <alignment horizontal="right" vertical="center" wrapText="1"/>
    </xf>
    <xf numFmtId="202" fontId="23" fillId="0" borderId="1" xfId="967" applyNumberFormat="1" applyFont="1" applyFill="1" applyBorder="1" applyAlignment="1">
      <alignment horizontal="right" vertical="center" wrapText="1"/>
    </xf>
    <xf numFmtId="202" fontId="10" fillId="0" borderId="1" xfId="0" applyNumberFormat="1" applyFont="1" applyFill="1" applyBorder="1" applyAlignment="1">
      <alignment horizontal="right" vertical="center" wrapText="1"/>
    </xf>
    <xf numFmtId="202" fontId="25" fillId="0" borderId="1" xfId="967" applyNumberFormat="1" applyFont="1" applyFill="1" applyBorder="1" applyAlignment="1">
      <alignment horizontal="right" vertical="center" wrapText="1"/>
    </xf>
    <xf numFmtId="0" fontId="10" fillId="0" borderId="1" xfId="0" applyFont="1" applyFill="1" applyBorder="1" applyAlignment="1">
      <alignment horizontal="distributed" vertical="center" wrapText="1"/>
    </xf>
    <xf numFmtId="188" fontId="40" fillId="0" borderId="1" xfId="360" applyNumberFormat="1" applyFont="1" applyFill="1" applyBorder="1" applyAlignment="1" applyProtection="1">
      <alignment horizontal="center" vertical="center"/>
      <protection locked="0"/>
    </xf>
    <xf numFmtId="49" fontId="25" fillId="0" borderId="1" xfId="0" applyNumberFormat="1" applyFont="1" applyFill="1" applyBorder="1" applyAlignment="1" applyProtection="1">
      <alignment horizontal="center" vertical="center" wrapText="1"/>
    </xf>
    <xf numFmtId="188" fontId="41" fillId="0" borderId="1" xfId="360" applyNumberFormat="1" applyFont="1" applyFill="1" applyBorder="1" applyAlignment="1" applyProtection="1">
      <alignment horizontal="center" vertical="center"/>
      <protection locked="0"/>
    </xf>
    <xf numFmtId="49" fontId="25" fillId="0" borderId="1" xfId="0" applyNumberFormat="1" applyFont="1" applyFill="1" applyBorder="1" applyAlignment="1" applyProtection="1">
      <alignment horizontal="left" vertical="center" wrapText="1"/>
    </xf>
    <xf numFmtId="41" fontId="25" fillId="0" borderId="1" xfId="967" applyNumberFormat="1" applyFont="1" applyFill="1" applyBorder="1" applyAlignment="1">
      <alignment horizontal="center" vertical="center" wrapText="1"/>
    </xf>
    <xf numFmtId="41" fontId="25" fillId="0" borderId="1" xfId="629" applyNumberFormat="1" applyFont="1" applyFill="1" applyBorder="1" applyAlignment="1">
      <alignment horizontal="center" vertical="center" wrapText="1"/>
    </xf>
    <xf numFmtId="41" fontId="23" fillId="0" borderId="1" xfId="967" applyNumberFormat="1" applyFont="1" applyFill="1" applyBorder="1" applyAlignment="1">
      <alignment horizontal="center" vertical="center" wrapText="1"/>
    </xf>
    <xf numFmtId="41" fontId="23" fillId="0" borderId="1" xfId="629" applyNumberFormat="1" applyFont="1" applyFill="1" applyBorder="1" applyAlignment="1">
      <alignment horizontal="center" vertical="center" wrapText="1"/>
    </xf>
    <xf numFmtId="41" fontId="8" fillId="0" borderId="0" xfId="649" applyNumberFormat="1" applyAlignment="1"/>
    <xf numFmtId="202" fontId="8" fillId="0" borderId="0" xfId="649" applyNumberFormat="1" applyAlignment="1"/>
    <xf numFmtId="0" fontId="23" fillId="0" borderId="0" xfId="649" applyFont="1" applyAlignment="1"/>
    <xf numFmtId="0" fontId="8" fillId="0" borderId="0" xfId="649" applyFill="1" applyAlignment="1"/>
    <xf numFmtId="0" fontId="9" fillId="2" borderId="0" xfId="629" applyFont="1" applyFill="1" applyAlignment="1">
      <alignment horizontal="center" vertical="center" shrinkToFit="1"/>
    </xf>
    <xf numFmtId="0" fontId="42" fillId="2" borderId="0" xfId="629" applyFont="1" applyFill="1" applyAlignment="1">
      <alignment vertical="center" shrinkToFit="1"/>
    </xf>
    <xf numFmtId="0" fontId="11" fillId="2" borderId="0" xfId="629" applyFont="1" applyFill="1" applyAlignment="1">
      <alignment horizontal="left" vertical="center" wrapText="1"/>
    </xf>
    <xf numFmtId="0" fontId="23" fillId="2" borderId="0" xfId="649" applyFont="1" applyFill="1" applyAlignment="1">
      <alignment horizontal="right" vertical="center"/>
    </xf>
    <xf numFmtId="177" fontId="8" fillId="2" borderId="0" xfId="1074" applyNumberFormat="1" applyFont="1" applyFill="1" applyBorder="1" applyAlignment="1">
      <alignment vertical="center"/>
    </xf>
    <xf numFmtId="0" fontId="25" fillId="0" borderId="1" xfId="1074" applyFont="1" applyFill="1" applyBorder="1" applyAlignment="1">
      <alignment horizontal="distributed" vertical="center" wrapText="1" indent="3"/>
    </xf>
    <xf numFmtId="0" fontId="8" fillId="2" borderId="0" xfId="649" applyFill="1" applyAlignment="1"/>
    <xf numFmtId="0" fontId="8" fillId="2" borderId="0" xfId="698" applyFill="1" applyAlignment="1"/>
    <xf numFmtId="0" fontId="23" fillId="0" borderId="1" xfId="893" applyNumberFormat="1" applyFont="1" applyFill="1" applyBorder="1" applyAlignment="1">
      <alignment horizontal="left" vertical="center" wrapText="1"/>
    </xf>
    <xf numFmtId="0" fontId="25" fillId="0" borderId="1" xfId="1074" applyFont="1" applyFill="1" applyBorder="1" applyAlignment="1">
      <alignment horizontal="left" vertical="center" wrapText="1"/>
    </xf>
    <xf numFmtId="0" fontId="23" fillId="0" borderId="1" xfId="893" applyNumberFormat="1" applyFont="1" applyFill="1" applyBorder="1" applyAlignment="1">
      <alignment horizontal="left" vertical="center" wrapText="1" indent="2"/>
    </xf>
    <xf numFmtId="0" fontId="23" fillId="0" borderId="1" xfId="893" applyNumberFormat="1" applyFont="1" applyFill="1" applyBorder="1" applyAlignment="1">
      <alignment horizontal="left" vertical="center" wrapText="1" indent="1"/>
    </xf>
    <xf numFmtId="0" fontId="25" fillId="0" borderId="1" xfId="893" applyNumberFormat="1" applyFont="1" applyFill="1" applyBorder="1" applyAlignment="1">
      <alignment horizontal="left" vertical="center" wrapText="1"/>
    </xf>
    <xf numFmtId="41" fontId="8" fillId="0" borderId="0" xfId="649" applyNumberFormat="1" applyFill="1" applyAlignment="1"/>
    <xf numFmtId="0" fontId="8" fillId="0" borderId="0" xfId="649" applyFill="1" applyAlignment="1">
      <alignment horizontal="center"/>
    </xf>
    <xf numFmtId="200" fontId="23" fillId="0" borderId="0" xfId="896" applyNumberFormat="1" applyFont="1" applyFill="1" applyBorder="1" applyAlignment="1" applyProtection="1">
      <alignment horizontal="left" vertical="center"/>
    </xf>
    <xf numFmtId="0" fontId="23" fillId="0" borderId="0" xfId="649" applyFont="1" applyFill="1" applyBorder="1" applyAlignment="1">
      <alignment horizontal="center" vertical="center"/>
    </xf>
    <xf numFmtId="0" fontId="23" fillId="0" borderId="0" xfId="649" applyFont="1" applyFill="1" applyAlignment="1">
      <alignment horizontal="center" vertical="center"/>
    </xf>
    <xf numFmtId="200" fontId="26" fillId="0" borderId="0" xfId="896" applyNumberFormat="1" applyFont="1" applyFill="1" applyBorder="1" applyAlignment="1" applyProtection="1">
      <alignment horizontal="right" vertical="center"/>
    </xf>
    <xf numFmtId="0" fontId="43" fillId="2" borderId="0" xfId="555" applyFont="1" applyFill="1">
      <alignment vertical="center"/>
    </xf>
    <xf numFmtId="41" fontId="44" fillId="0" borderId="1" xfId="0" applyNumberFormat="1" applyFont="1" applyFill="1" applyBorder="1" applyAlignment="1">
      <alignment horizontal="center" vertical="center" wrapText="1"/>
    </xf>
    <xf numFmtId="178" fontId="23" fillId="0" borderId="1" xfId="34" applyNumberFormat="1" applyFont="1" applyFill="1" applyBorder="1" applyAlignment="1">
      <alignment horizontal="right" vertical="center" wrapText="1"/>
    </xf>
    <xf numFmtId="41" fontId="28" fillId="0" borderId="1" xfId="0" applyNumberFormat="1" applyFont="1" applyFill="1" applyBorder="1" applyAlignment="1">
      <alignment horizontal="center" vertical="center" wrapText="1"/>
    </xf>
    <xf numFmtId="41" fontId="23" fillId="0" borderId="1" xfId="0" applyNumberFormat="1" applyFont="1" applyFill="1" applyBorder="1" applyAlignment="1" applyProtection="1">
      <alignment horizontal="center" vertical="center" wrapText="1"/>
    </xf>
    <xf numFmtId="41" fontId="11" fillId="0" borderId="1" xfId="0" applyNumberFormat="1" applyFont="1" applyFill="1" applyBorder="1" applyAlignment="1">
      <alignment horizontal="center" vertical="center" wrapText="1"/>
    </xf>
    <xf numFmtId="41" fontId="25" fillId="0" borderId="1" xfId="0" applyNumberFormat="1" applyFont="1" applyFill="1" applyBorder="1" applyAlignment="1" applyProtection="1">
      <alignment horizontal="center" vertical="center" wrapText="1"/>
    </xf>
    <xf numFmtId="0" fontId="10" fillId="0" borderId="1" xfId="0" applyFont="1" applyBorder="1" applyAlignment="1">
      <alignment horizontal="distributed" vertical="center" wrapText="1"/>
    </xf>
    <xf numFmtId="49" fontId="23" fillId="0" borderId="1" xfId="0" applyNumberFormat="1" applyFont="1" applyFill="1" applyBorder="1" applyAlignment="1" applyProtection="1">
      <alignment horizontal="center" vertical="center" wrapText="1"/>
    </xf>
    <xf numFmtId="41" fontId="8" fillId="0" borderId="0" xfId="649" applyNumberFormat="1" applyFill="1" applyAlignment="1">
      <alignment horizontal="center"/>
    </xf>
    <xf numFmtId="0" fontId="45" fillId="0" borderId="0" xfId="0" applyFont="1" applyAlignment="1"/>
    <xf numFmtId="0" fontId="0" fillId="0" borderId="0" xfId="0" applyFill="1" applyAlignment="1"/>
    <xf numFmtId="0" fontId="46" fillId="0" borderId="0" xfId="905" applyFont="1" applyFill="1" applyAlignment="1">
      <alignment horizontal="center" vertical="center"/>
    </xf>
    <xf numFmtId="0" fontId="45" fillId="0" borderId="0" xfId="0" applyFont="1" applyFill="1" applyAlignment="1"/>
    <xf numFmtId="0" fontId="11" fillId="0" borderId="0" xfId="905" applyFont="1" applyFill="1" applyAlignment="1">
      <alignment horizontal="left" vertical="center"/>
    </xf>
    <xf numFmtId="0" fontId="11" fillId="0" borderId="0" xfId="0" applyFont="1" applyFill="1" applyAlignment="1">
      <alignment vertical="center"/>
    </xf>
    <xf numFmtId="0" fontId="11" fillId="0" borderId="0" xfId="905" applyFont="1" applyFill="1" applyAlignment="1">
      <alignment horizontal="right" vertical="center"/>
    </xf>
    <xf numFmtId="202" fontId="8" fillId="0" borderId="0" xfId="649" applyNumberFormat="1" applyFont="1" applyFill="1" applyAlignment="1">
      <alignment horizontal="center" vertical="center" wrapText="1"/>
    </xf>
    <xf numFmtId="0" fontId="11" fillId="0" borderId="1" xfId="0" applyFont="1" applyFill="1" applyBorder="1" applyAlignment="1">
      <alignment horizontal="left" vertical="center" wrapText="1"/>
    </xf>
    <xf numFmtId="202" fontId="23" fillId="0" borderId="1" xfId="0" applyNumberFormat="1" applyFont="1" applyFill="1" applyBorder="1" applyAlignment="1">
      <alignment vertical="center" wrapText="1"/>
    </xf>
    <xf numFmtId="178" fontId="23" fillId="0" borderId="1" xfId="34" applyNumberFormat="1" applyFont="1" applyFill="1" applyBorder="1" applyAlignment="1">
      <alignment vertical="center" wrapText="1"/>
    </xf>
    <xf numFmtId="0" fontId="31" fillId="0" borderId="0" xfId="555" applyFont="1" applyFill="1" applyAlignment="1">
      <alignment horizontal="center" vertical="center"/>
    </xf>
    <xf numFmtId="0" fontId="11" fillId="0" borderId="1" xfId="0" applyFont="1" applyBorder="1" applyAlignment="1">
      <alignment horizontal="left" vertical="center" wrapText="1"/>
    </xf>
    <xf numFmtId="0" fontId="31" fillId="2" borderId="0" xfId="555" applyFont="1" applyFill="1" applyAlignment="1">
      <alignment horizontal="center" vertical="center"/>
    </xf>
    <xf numFmtId="0" fontId="10" fillId="0" borderId="1" xfId="0" applyFont="1" applyFill="1" applyBorder="1" applyAlignment="1">
      <alignment horizontal="center" vertical="center" wrapText="1"/>
    </xf>
    <xf numFmtId="202" fontId="25" fillId="0" borderId="1" xfId="0" applyNumberFormat="1" applyFont="1" applyFill="1" applyBorder="1" applyAlignment="1">
      <alignment vertical="center" wrapText="1"/>
    </xf>
    <xf numFmtId="178" fontId="25" fillId="0" borderId="1" xfId="34" applyNumberFormat="1" applyFont="1" applyFill="1" applyBorder="1" applyAlignment="1">
      <alignment vertical="center" wrapText="1"/>
    </xf>
    <xf numFmtId="0" fontId="0" fillId="0" borderId="0" xfId="0" applyFill="1" applyAlignment="1">
      <alignment vertical="center"/>
    </xf>
    <xf numFmtId="0" fontId="8" fillId="0" borderId="0" xfId="1000" applyProtection="1">
      <alignment vertical="center"/>
    </xf>
    <xf numFmtId="0" fontId="31" fillId="0" borderId="0" xfId="1000" applyFont="1" applyProtection="1">
      <alignment vertical="center"/>
    </xf>
    <xf numFmtId="0" fontId="33" fillId="0" borderId="0" xfId="1000" applyFont="1" applyAlignment="1" applyProtection="1">
      <alignment horizontal="center" vertical="center"/>
    </xf>
    <xf numFmtId="0" fontId="33" fillId="0" borderId="0" xfId="1000" applyFont="1" applyProtection="1">
      <alignment vertical="center"/>
    </xf>
    <xf numFmtId="0" fontId="8" fillId="2" borderId="0" xfId="1000" applyFill="1" applyProtection="1">
      <alignment vertical="center"/>
    </xf>
    <xf numFmtId="177" fontId="8" fillId="0" borderId="0" xfId="1000" applyNumberFormat="1" applyProtection="1">
      <alignment vertical="center"/>
    </xf>
    <xf numFmtId="202" fontId="8" fillId="0" borderId="0" xfId="649" applyNumberFormat="1" applyAlignment="1" applyProtection="1"/>
    <xf numFmtId="0" fontId="8" fillId="0" borderId="0" xfId="1000" applyFill="1" applyProtection="1">
      <alignment vertical="center"/>
    </xf>
    <xf numFmtId="0" fontId="47" fillId="0" borderId="0" xfId="0" applyFont="1" applyFill="1" applyAlignment="1">
      <alignment horizontal="center" vertical="center"/>
    </xf>
    <xf numFmtId="202" fontId="8" fillId="0" borderId="0" xfId="649" applyNumberFormat="1" applyFill="1" applyAlignment="1" applyProtection="1"/>
    <xf numFmtId="0" fontId="31" fillId="0" borderId="0" xfId="1000" applyFont="1" applyFill="1" applyProtection="1">
      <alignment vertical="center"/>
    </xf>
    <xf numFmtId="0" fontId="23" fillId="0" borderId="0" xfId="1000" applyFont="1" applyFill="1" applyProtection="1">
      <alignment vertical="center"/>
    </xf>
    <xf numFmtId="177" fontId="23" fillId="0" borderId="0" xfId="1000" applyNumberFormat="1" applyFont="1" applyFill="1" applyBorder="1" applyAlignment="1" applyProtection="1">
      <alignment horizontal="right" vertical="center"/>
    </xf>
    <xf numFmtId="202" fontId="31" fillId="0" borderId="0" xfId="649" applyNumberFormat="1" applyFont="1" applyFill="1" applyAlignment="1" applyProtection="1"/>
    <xf numFmtId="177" fontId="25" fillId="0" borderId="10" xfId="1000" applyNumberFormat="1" applyFont="1" applyFill="1" applyBorder="1" applyAlignment="1" applyProtection="1">
      <alignment horizontal="center" vertical="center" wrapText="1"/>
    </xf>
    <xf numFmtId="0" fontId="25" fillId="0" borderId="1" xfId="1000" applyFont="1" applyFill="1" applyBorder="1" applyAlignment="1" applyProtection="1">
      <alignment horizontal="distributed" vertical="center" wrapText="1" indent="3"/>
    </xf>
    <xf numFmtId="177" fontId="25" fillId="0" borderId="1" xfId="1000" applyNumberFormat="1" applyFont="1" applyFill="1" applyBorder="1" applyAlignment="1" applyProtection="1">
      <alignment horizontal="center" vertical="center" wrapText="1"/>
    </xf>
    <xf numFmtId="0" fontId="33" fillId="0" borderId="0" xfId="1000" applyFont="1" applyFill="1" applyAlignment="1" applyProtection="1">
      <alignment horizontal="center" vertical="center" wrapText="1"/>
    </xf>
    <xf numFmtId="0" fontId="33" fillId="0" borderId="0" xfId="1000" applyFont="1" applyFill="1" applyAlignment="1" applyProtection="1">
      <alignment horizontal="center" vertical="center"/>
    </xf>
    <xf numFmtId="0" fontId="10" fillId="3" borderId="11" xfId="0" applyFont="1" applyFill="1" applyBorder="1" applyAlignment="1" applyProtection="1">
      <alignment horizontal="left" vertical="center"/>
    </xf>
    <xf numFmtId="49" fontId="10" fillId="0" borderId="1" xfId="0" applyNumberFormat="1" applyFont="1" applyFill="1" applyBorder="1" applyAlignment="1" applyProtection="1">
      <alignment horizontal="left" vertical="center" wrapText="1"/>
    </xf>
    <xf numFmtId="3" fontId="10" fillId="0" borderId="1" xfId="0" applyNumberFormat="1" applyFont="1" applyFill="1" applyBorder="1" applyAlignment="1" applyProtection="1">
      <alignment horizontal="right" vertical="center"/>
      <protection locked="0"/>
    </xf>
    <xf numFmtId="178" fontId="25" fillId="0" borderId="1" xfId="34" applyNumberFormat="1" applyFont="1" applyFill="1" applyBorder="1" applyAlignment="1" applyProtection="1">
      <alignment horizontal="right" vertical="center" wrapText="1" shrinkToFit="1"/>
      <protection locked="0"/>
    </xf>
    <xf numFmtId="0" fontId="31" fillId="0" borderId="0" xfId="555" applyFont="1" applyFill="1" applyProtection="1">
      <alignment vertical="center"/>
    </xf>
    <xf numFmtId="49" fontId="11" fillId="0" borderId="1" xfId="0" applyNumberFormat="1" applyFont="1" applyFill="1" applyBorder="1" applyAlignment="1" applyProtection="1">
      <alignment horizontal="left" vertical="center" wrapText="1"/>
    </xf>
    <xf numFmtId="3" fontId="11" fillId="0" borderId="1" xfId="0" applyNumberFormat="1" applyFont="1" applyFill="1" applyBorder="1" applyAlignment="1" applyProtection="1">
      <alignment horizontal="right" vertical="center"/>
      <protection locked="0"/>
    </xf>
    <xf numFmtId="0" fontId="11" fillId="3" borderId="11" xfId="0" applyFont="1" applyFill="1" applyBorder="1" applyAlignment="1" applyProtection="1">
      <alignment horizontal="left" vertical="center"/>
    </xf>
    <xf numFmtId="49" fontId="11" fillId="3" borderId="1" xfId="0" applyNumberFormat="1" applyFont="1" applyFill="1" applyBorder="1" applyAlignment="1" applyProtection="1">
      <alignment horizontal="left" vertical="center" wrapText="1"/>
    </xf>
    <xf numFmtId="3" fontId="11" fillId="3" borderId="1" xfId="0" applyNumberFormat="1" applyFont="1" applyFill="1" applyBorder="1" applyAlignment="1" applyProtection="1">
      <alignment horizontal="right" vertical="center"/>
      <protection locked="0"/>
    </xf>
    <xf numFmtId="3" fontId="11" fillId="0" borderId="1" xfId="0" applyNumberFormat="1" applyFont="1" applyFill="1" applyBorder="1" applyAlignment="1" applyProtection="1">
      <alignment horizontal="right" vertical="center"/>
    </xf>
    <xf numFmtId="49" fontId="10" fillId="3" borderId="1" xfId="0" applyNumberFormat="1" applyFont="1" applyFill="1" applyBorder="1" applyAlignment="1" applyProtection="1">
      <alignment horizontal="left" vertical="center" wrapText="1"/>
    </xf>
    <xf numFmtId="3" fontId="10" fillId="3" borderId="1" xfId="0" applyNumberFormat="1" applyFont="1" applyFill="1" applyBorder="1" applyAlignment="1" applyProtection="1">
      <alignment horizontal="right" vertical="center"/>
      <protection locked="0"/>
    </xf>
    <xf numFmtId="201" fontId="40" fillId="0" borderId="1" xfId="928" applyNumberFormat="1" applyFont="1" applyFill="1" applyBorder="1" applyAlignment="1">
      <alignment horizontal="right" vertical="center"/>
    </xf>
    <xf numFmtId="3" fontId="10" fillId="0" borderId="1" xfId="0" applyNumberFormat="1" applyFont="1" applyFill="1" applyBorder="1" applyAlignment="1" applyProtection="1">
      <alignment horizontal="right" vertical="center"/>
    </xf>
    <xf numFmtId="201" fontId="41" fillId="0" borderId="1" xfId="928" applyNumberFormat="1" applyFont="1" applyFill="1" applyBorder="1" applyAlignment="1">
      <alignment horizontal="right" vertical="center"/>
    </xf>
    <xf numFmtId="49" fontId="10" fillId="3" borderId="11" xfId="0" applyNumberFormat="1" applyFont="1" applyFill="1" applyBorder="1" applyAlignment="1" applyProtection="1">
      <alignment horizontal="left" vertical="center" wrapText="1"/>
    </xf>
    <xf numFmtId="49" fontId="11" fillId="3" borderId="11" xfId="0" applyNumberFormat="1" applyFont="1" applyFill="1" applyBorder="1" applyAlignment="1" applyProtection="1">
      <alignment horizontal="left" vertical="center" wrapText="1"/>
    </xf>
    <xf numFmtId="0" fontId="40" fillId="0" borderId="1" xfId="928" applyFont="1" applyFill="1" applyBorder="1" applyAlignment="1">
      <alignment horizontal="right" vertical="center"/>
    </xf>
    <xf numFmtId="49" fontId="48" fillId="3" borderId="11" xfId="0" applyNumberFormat="1" applyFont="1" applyFill="1" applyBorder="1" applyAlignment="1" applyProtection="1">
      <alignment horizontal="distributed" vertical="center"/>
    </xf>
    <xf numFmtId="49" fontId="48" fillId="0" borderId="1" xfId="0" applyNumberFormat="1" applyFont="1" applyFill="1" applyBorder="1" applyAlignment="1" applyProtection="1">
      <alignment horizontal="distributed" vertical="center" wrapText="1"/>
    </xf>
    <xf numFmtId="49" fontId="25" fillId="0" borderId="10" xfId="1000" applyNumberFormat="1" applyFont="1" applyFill="1" applyBorder="1" applyAlignment="1" applyProtection="1">
      <alignment horizontal="left" vertical="center"/>
    </xf>
    <xf numFmtId="0" fontId="25" fillId="0" borderId="1" xfId="1000" applyFont="1" applyFill="1" applyBorder="1" applyAlignment="1" applyProtection="1">
      <alignment horizontal="left" vertical="center" wrapText="1"/>
    </xf>
    <xf numFmtId="3" fontId="25" fillId="0" borderId="1" xfId="0" applyNumberFormat="1" applyFont="1" applyFill="1" applyBorder="1" applyAlignment="1" applyProtection="1">
      <alignment horizontal="right" vertical="center"/>
    </xf>
    <xf numFmtId="0" fontId="23" fillId="0" borderId="1" xfId="1000" applyFont="1" applyFill="1" applyBorder="1" applyAlignment="1" applyProtection="1">
      <alignment horizontal="left" vertical="center" wrapText="1"/>
    </xf>
    <xf numFmtId="49" fontId="23" fillId="0" borderId="10" xfId="1000" applyNumberFormat="1" applyFont="1" applyFill="1" applyBorder="1" applyAlignment="1" applyProtection="1">
      <alignment horizontal="left" vertical="center"/>
    </xf>
    <xf numFmtId="3" fontId="23" fillId="2" borderId="1" xfId="0" applyNumberFormat="1" applyFont="1" applyFill="1" applyBorder="1" applyAlignment="1" applyProtection="1">
      <alignment horizontal="right" vertical="center"/>
    </xf>
    <xf numFmtId="3" fontId="23" fillId="2" borderId="1" xfId="0" applyNumberFormat="1" applyFont="1" applyFill="1" applyBorder="1" applyAlignment="1" applyProtection="1">
      <alignment horizontal="right" vertical="center"/>
      <protection locked="0"/>
    </xf>
    <xf numFmtId="49" fontId="23" fillId="0" borderId="10" xfId="1000" applyNumberFormat="1" applyFont="1" applyBorder="1" applyAlignment="1" applyProtection="1">
      <alignment horizontal="left" vertical="center"/>
    </xf>
    <xf numFmtId="0" fontId="23" fillId="2" borderId="1" xfId="1000" applyFont="1" applyFill="1" applyBorder="1" applyAlignment="1" applyProtection="1">
      <alignment horizontal="left" vertical="center" wrapText="1"/>
    </xf>
    <xf numFmtId="3" fontId="23" fillId="0" borderId="1" xfId="0" applyNumberFormat="1" applyFont="1" applyFill="1" applyBorder="1" applyAlignment="1" applyProtection="1">
      <alignment horizontal="right" vertical="center"/>
    </xf>
    <xf numFmtId="3" fontId="23" fillId="0" borderId="1" xfId="0" applyNumberFormat="1" applyFont="1" applyFill="1" applyBorder="1" applyAlignment="1" applyProtection="1">
      <alignment horizontal="right" vertical="center"/>
      <protection locked="0"/>
    </xf>
    <xf numFmtId="0" fontId="23" fillId="0" borderId="1" xfId="555" applyFont="1" applyFill="1" applyBorder="1" applyAlignment="1" applyProtection="1">
      <alignment horizontal="left" vertical="center" wrapText="1"/>
    </xf>
    <xf numFmtId="3" fontId="25" fillId="0" borderId="1" xfId="0" applyNumberFormat="1" applyFont="1" applyFill="1" applyBorder="1" applyAlignment="1" applyProtection="1">
      <alignment horizontal="right" vertical="center"/>
      <protection locked="0"/>
    </xf>
    <xf numFmtId="0" fontId="25" fillId="0" borderId="1" xfId="555" applyFont="1" applyFill="1" applyBorder="1" applyAlignment="1" applyProtection="1">
      <alignment horizontal="left" vertical="center" wrapText="1"/>
    </xf>
    <xf numFmtId="49" fontId="25" fillId="0" borderId="10" xfId="1000" applyNumberFormat="1" applyFont="1" applyFill="1" applyBorder="1" applyAlignment="1" applyProtection="1">
      <alignment horizontal="distributed" vertical="center" indent="1"/>
    </xf>
    <xf numFmtId="0" fontId="25" fillId="0" borderId="1" xfId="1000" applyFont="1" applyFill="1" applyBorder="1" applyAlignment="1" applyProtection="1">
      <alignment horizontal="distributed" vertical="center" wrapText="1" indent="1"/>
    </xf>
    <xf numFmtId="202" fontId="25" fillId="0" borderId="1" xfId="25" applyNumberFormat="1" applyFont="1" applyFill="1" applyBorder="1" applyAlignment="1" applyProtection="1">
      <alignment horizontal="right" vertical="center" wrapText="1"/>
    </xf>
    <xf numFmtId="202" fontId="8" fillId="2" borderId="0" xfId="1000" applyNumberFormat="1" applyFill="1" applyProtection="1">
      <alignment vertical="center"/>
    </xf>
    <xf numFmtId="0" fontId="31" fillId="0" borderId="0" xfId="1000" applyFont="1">
      <alignment vertical="center"/>
    </xf>
    <xf numFmtId="0" fontId="33" fillId="0" borderId="0" xfId="1000" applyFont="1" applyAlignment="1">
      <alignment horizontal="center" vertical="center"/>
    </xf>
    <xf numFmtId="177" fontId="8" fillId="0" borderId="0" xfId="1000" applyNumberFormat="1">
      <alignment vertical="center"/>
    </xf>
    <xf numFmtId="0" fontId="31" fillId="0" borderId="0" xfId="1000" applyFont="1" applyFill="1">
      <alignment vertical="center"/>
    </xf>
    <xf numFmtId="0" fontId="23" fillId="0" borderId="0" xfId="1000" applyFont="1" applyFill="1">
      <alignment vertical="center"/>
    </xf>
    <xf numFmtId="0" fontId="49" fillId="0" borderId="0" xfId="1000" applyFont="1" applyFill="1">
      <alignment vertical="center"/>
    </xf>
    <xf numFmtId="177" fontId="23" fillId="0" borderId="0" xfId="1000" applyNumberFormat="1" applyFont="1" applyFill="1" applyAlignment="1">
      <alignment horizontal="right" vertical="center"/>
    </xf>
    <xf numFmtId="177" fontId="25" fillId="0" borderId="10" xfId="1000" applyNumberFormat="1" applyFont="1" applyFill="1" applyBorder="1" applyAlignment="1">
      <alignment horizontal="center" vertical="center" wrapText="1"/>
    </xf>
    <xf numFmtId="0" fontId="25" fillId="0" borderId="1" xfId="1000" applyFont="1" applyFill="1" applyBorder="1" applyAlignment="1">
      <alignment horizontal="distributed" vertical="center" wrapText="1" indent="3"/>
    </xf>
    <xf numFmtId="0" fontId="50" fillId="0" borderId="0" xfId="1072" applyFont="1" applyFill="1" applyAlignment="1">
      <alignment vertical="center" wrapText="1"/>
    </xf>
    <xf numFmtId="3" fontId="10" fillId="0" borderId="1" xfId="0" applyNumberFormat="1" applyFont="1" applyFill="1" applyBorder="1" applyAlignment="1" applyProtection="1">
      <alignment horizontal="center" vertical="center"/>
      <protection locked="0"/>
    </xf>
    <xf numFmtId="0" fontId="31" fillId="0" borderId="0" xfId="555" applyFont="1" applyFill="1">
      <alignment vertical="center"/>
    </xf>
    <xf numFmtId="0" fontId="41" fillId="0" borderId="1" xfId="0" applyFont="1" applyFill="1" applyBorder="1" applyAlignment="1">
      <alignment horizontal="center" vertical="center"/>
    </xf>
    <xf numFmtId="3" fontId="11" fillId="0" borderId="1" xfId="0" applyNumberFormat="1" applyFont="1" applyFill="1" applyBorder="1" applyAlignment="1" applyProtection="1">
      <alignment horizontal="center" vertical="center"/>
      <protection locked="0"/>
    </xf>
    <xf numFmtId="0" fontId="23" fillId="3" borderId="11" xfId="0" applyFont="1" applyFill="1" applyBorder="1" applyAlignment="1" applyProtection="1">
      <alignment vertical="center"/>
    </xf>
    <xf numFmtId="0" fontId="25" fillId="0" borderId="10" xfId="1000" applyFont="1" applyFill="1" applyBorder="1" applyAlignment="1">
      <alignment horizontal="left" vertical="center"/>
    </xf>
    <xf numFmtId="0" fontId="25" fillId="0" borderId="1" xfId="555" applyFont="1" applyFill="1" applyBorder="1" applyAlignment="1">
      <alignment horizontal="left" vertical="center"/>
    </xf>
    <xf numFmtId="188" fontId="41" fillId="0" borderId="1" xfId="928" applyNumberFormat="1" applyFont="1" applyFill="1" applyBorder="1" applyAlignment="1">
      <alignment horizontal="center" vertical="center"/>
    </xf>
    <xf numFmtId="0" fontId="51" fillId="0" borderId="1" xfId="928" applyFont="1" applyFill="1" applyBorder="1" applyAlignment="1">
      <alignment horizontal="center" vertical="center"/>
    </xf>
    <xf numFmtId="0" fontId="23" fillId="0" borderId="10" xfId="1000" applyFont="1" applyFill="1" applyBorder="1" applyAlignment="1">
      <alignment horizontal="left" vertical="center"/>
    </xf>
    <xf numFmtId="0" fontId="23" fillId="0" borderId="1" xfId="1000" applyFont="1" applyFill="1" applyBorder="1" applyAlignment="1">
      <alignment horizontal="left" vertical="center"/>
    </xf>
    <xf numFmtId="3" fontId="25" fillId="0" borderId="1" xfId="0" applyNumberFormat="1" applyFont="1" applyFill="1" applyBorder="1" applyAlignment="1" applyProtection="1">
      <alignment horizontal="center" vertical="center"/>
    </xf>
    <xf numFmtId="3" fontId="23" fillId="0" borderId="1" xfId="0" applyNumberFormat="1" applyFont="1" applyFill="1" applyBorder="1" applyAlignment="1" applyProtection="1">
      <alignment horizontal="center" vertical="center"/>
    </xf>
    <xf numFmtId="3" fontId="23" fillId="0" borderId="1" xfId="0" applyNumberFormat="1" applyFont="1" applyFill="1" applyBorder="1" applyAlignment="1" applyProtection="1">
      <alignment horizontal="center" vertical="center"/>
      <protection locked="0"/>
    </xf>
    <xf numFmtId="0" fontId="52" fillId="0" borderId="1" xfId="928" applyFont="1" applyFill="1" applyBorder="1" applyAlignment="1">
      <alignment horizontal="center" vertical="center"/>
    </xf>
    <xf numFmtId="0" fontId="23" fillId="0" borderId="10" xfId="1000" applyFont="1" applyBorder="1" applyAlignment="1">
      <alignment horizontal="left" vertical="center"/>
    </xf>
    <xf numFmtId="0" fontId="23" fillId="2" borderId="1" xfId="1000" applyFont="1" applyFill="1" applyBorder="1" applyAlignment="1">
      <alignment horizontal="left" vertical="center"/>
    </xf>
    <xf numFmtId="0" fontId="23" fillId="0" borderId="10" xfId="1000" applyFont="1" applyFill="1" applyBorder="1">
      <alignment vertical="center"/>
    </xf>
    <xf numFmtId="0" fontId="25" fillId="0" borderId="1" xfId="1000" applyFont="1" applyFill="1" applyBorder="1" applyAlignment="1">
      <alignment horizontal="distributed" vertical="center" indent="1"/>
    </xf>
    <xf numFmtId="3" fontId="25" fillId="0" borderId="1" xfId="0" applyNumberFormat="1" applyFont="1" applyFill="1" applyBorder="1" applyAlignment="1" applyProtection="1">
      <alignment horizontal="center" vertical="center"/>
      <protection locked="0"/>
    </xf>
    <xf numFmtId="177" fontId="8" fillId="0" borderId="0" xfId="1000" applyNumberFormat="1" applyFill="1" applyProtection="1">
      <alignment vertical="center"/>
    </xf>
    <xf numFmtId="0" fontId="47" fillId="0" borderId="0" xfId="0" applyFont="1" applyFill="1" applyBorder="1" applyAlignment="1">
      <alignment horizontal="center" vertical="center"/>
    </xf>
    <xf numFmtId="201" fontId="41" fillId="0" borderId="1" xfId="928" applyNumberFormat="1" applyFont="1" applyFill="1" applyBorder="1" applyAlignment="1">
      <alignment horizontal="center" vertical="center"/>
    </xf>
    <xf numFmtId="49" fontId="10" fillId="0" borderId="10" xfId="1062" applyNumberFormat="1" applyFont="1" applyFill="1" applyBorder="1" applyAlignment="1" applyProtection="1">
      <alignment horizontal="left" vertical="center"/>
    </xf>
    <xf numFmtId="0" fontId="25" fillId="2" borderId="1" xfId="1000" applyFont="1" applyFill="1" applyBorder="1" applyAlignment="1" applyProtection="1">
      <alignment horizontal="left" vertical="center" wrapText="1"/>
    </xf>
    <xf numFmtId="49" fontId="11" fillId="0" borderId="10" xfId="1062" applyNumberFormat="1" applyFont="1" applyBorder="1" applyAlignment="1" applyProtection="1">
      <alignment horizontal="left" vertical="center"/>
    </xf>
    <xf numFmtId="49" fontId="11" fillId="0" borderId="10" xfId="1062" applyNumberFormat="1" applyFont="1" applyFill="1" applyBorder="1" applyAlignment="1" applyProtection="1">
      <alignment horizontal="left" vertical="center"/>
    </xf>
    <xf numFmtId="0" fontId="8" fillId="0" borderId="10" xfId="1000" applyFill="1" applyBorder="1" applyAlignment="1" applyProtection="1">
      <alignment horizontal="left" vertical="center"/>
    </xf>
    <xf numFmtId="3" fontId="8" fillId="0" borderId="0" xfId="1000" applyNumberFormat="1" applyFill="1" applyProtection="1">
      <alignment vertical="center"/>
    </xf>
    <xf numFmtId="0" fontId="8" fillId="0" borderId="0" xfId="1000" applyAlignment="1">
      <alignment horizontal="center" vertical="center"/>
    </xf>
    <xf numFmtId="0" fontId="49" fillId="0" borderId="0" xfId="1000" applyFont="1" applyFill="1" applyAlignment="1">
      <alignment horizontal="center" vertical="center"/>
    </xf>
    <xf numFmtId="0" fontId="23" fillId="0" borderId="0" xfId="1000" applyFont="1" applyFill="1" applyAlignment="1">
      <alignment horizontal="center" vertical="center"/>
    </xf>
    <xf numFmtId="0" fontId="25" fillId="0" borderId="10" xfId="1000" applyFont="1" applyFill="1" applyBorder="1" applyAlignment="1" applyProtection="1">
      <alignment horizontal="left" vertical="center"/>
    </xf>
    <xf numFmtId="0" fontId="25" fillId="0" borderId="1" xfId="555" applyFont="1" applyFill="1" applyBorder="1" applyAlignment="1" applyProtection="1">
      <alignment horizontal="left" vertical="center"/>
    </xf>
    <xf numFmtId="0" fontId="23" fillId="0" borderId="10" xfId="1000" applyFont="1" applyFill="1" applyBorder="1" applyAlignment="1" applyProtection="1">
      <alignment horizontal="left" vertical="center"/>
    </xf>
    <xf numFmtId="0" fontId="23" fillId="0" borderId="1" xfId="1000" applyFont="1" applyFill="1" applyBorder="1" applyAlignment="1" applyProtection="1">
      <alignment horizontal="left" vertical="center"/>
    </xf>
    <xf numFmtId="3" fontId="8" fillId="0" borderId="0" xfId="1000" applyNumberFormat="1" applyAlignment="1">
      <alignment horizontal="center" vertical="center"/>
    </xf>
    <xf numFmtId="0" fontId="53" fillId="0" borderId="0" xfId="0" applyFont="1" applyFill="1" applyBorder="1" applyAlignment="1">
      <alignment horizontal="center" vertical="center"/>
    </xf>
    <xf numFmtId="0" fontId="53" fillId="0" borderId="12" xfId="0" applyFont="1" applyFill="1" applyBorder="1" applyAlignment="1">
      <alignment horizontal="center" vertical="center"/>
    </xf>
    <xf numFmtId="0" fontId="11" fillId="0" borderId="0" xfId="0" applyFont="1" applyAlignment="1">
      <alignment horizontal="right"/>
    </xf>
    <xf numFmtId="0" fontId="25" fillId="0" borderId="2" xfId="1076" applyFont="1" applyBorder="1" applyAlignment="1">
      <alignment horizontal="center" vertical="center"/>
    </xf>
    <xf numFmtId="0" fontId="25" fillId="0" borderId="10" xfId="1076" applyFont="1" applyBorder="1" applyAlignment="1">
      <alignment horizontal="center" vertical="center"/>
    </xf>
    <xf numFmtId="0" fontId="25" fillId="0" borderId="13" xfId="1076" applyFont="1" applyBorder="1" applyAlignment="1">
      <alignment horizontal="center" vertical="center"/>
    </xf>
    <xf numFmtId="0" fontId="25" fillId="0" borderId="4" xfId="1076" applyFont="1" applyBorder="1" applyAlignment="1">
      <alignment horizontal="center" vertical="center"/>
    </xf>
    <xf numFmtId="49" fontId="25" fillId="0" borderId="1" xfId="921" applyNumberFormat="1" applyFont="1" applyFill="1" applyBorder="1" applyAlignment="1" applyProtection="1">
      <alignment horizontal="center" vertical="center"/>
    </xf>
    <xf numFmtId="0" fontId="54" fillId="0" borderId="1" xfId="0" applyFont="1" applyFill="1" applyBorder="1" applyAlignment="1">
      <alignment horizontal="center"/>
    </xf>
    <xf numFmtId="0" fontId="54" fillId="0" borderId="1" xfId="0" applyFont="1" applyFill="1" applyBorder="1" applyAlignment="1"/>
    <xf numFmtId="9" fontId="54" fillId="0" borderId="1" xfId="0" applyNumberFormat="1" applyFont="1" applyFill="1" applyBorder="1" applyAlignment="1"/>
    <xf numFmtId="10" fontId="54" fillId="0" borderId="1" xfId="0" applyNumberFormat="1" applyFont="1" applyFill="1" applyBorder="1" applyAlignment="1"/>
    <xf numFmtId="0" fontId="5" fillId="0" borderId="0" xfId="0" applyFont="1" applyFill="1" applyBorder="1" applyAlignment="1">
      <alignment horizontal="left" vertical="top" wrapText="1"/>
    </xf>
    <xf numFmtId="0" fontId="55" fillId="0" borderId="0" xfId="1011" applyFont="1" applyAlignment="1"/>
    <xf numFmtId="0" fontId="11" fillId="0" borderId="0" xfId="0" applyFont="1" applyAlignment="1">
      <alignment horizontal="right" vertical="center"/>
    </xf>
    <xf numFmtId="0" fontId="25" fillId="0" borderId="1" xfId="1076" applyFont="1" applyBorder="1" applyAlignment="1">
      <alignment horizontal="center" vertical="center" wrapText="1"/>
    </xf>
    <xf numFmtId="0" fontId="25" fillId="0" borderId="1" xfId="0" applyFont="1" applyBorder="1" applyAlignment="1">
      <alignment horizontal="left" vertical="center"/>
    </xf>
    <xf numFmtId="202" fontId="25" fillId="0" borderId="1" xfId="25" applyNumberFormat="1" applyFont="1" applyBorder="1" applyAlignment="1">
      <alignment horizontal="right" vertical="center" wrapText="1"/>
    </xf>
    <xf numFmtId="0" fontId="11" fillId="0" borderId="1" xfId="0" applyFont="1" applyBorder="1" applyAlignment="1">
      <alignment horizontal="left" vertical="center"/>
    </xf>
    <xf numFmtId="202" fontId="11" fillId="0" borderId="1" xfId="0" applyNumberFormat="1" applyFont="1" applyBorder="1" applyAlignment="1">
      <alignment horizontal="right" vertical="center" wrapText="1"/>
    </xf>
    <xf numFmtId="0" fontId="8" fillId="0" borderId="14" xfId="1000" applyBorder="1">
      <alignment vertical="center"/>
    </xf>
    <xf numFmtId="0" fontId="8" fillId="0" borderId="0" xfId="1000" applyFont="1" applyFill="1">
      <alignment vertical="center"/>
    </xf>
    <xf numFmtId="0" fontId="8" fillId="0" borderId="0" xfId="1000" applyFont="1">
      <alignment vertical="center"/>
    </xf>
    <xf numFmtId="177" fontId="8" fillId="0" borderId="0" xfId="1000" applyNumberFormat="1" applyFont="1">
      <alignment vertical="center"/>
    </xf>
    <xf numFmtId="202" fontId="8" fillId="0" borderId="0" xfId="1000" applyNumberFormat="1">
      <alignment vertical="center"/>
    </xf>
    <xf numFmtId="0" fontId="56" fillId="0" borderId="0" xfId="905" applyFont="1" applyAlignment="1">
      <alignment horizontal="center" vertical="center"/>
    </xf>
    <xf numFmtId="0" fontId="0" fillId="0" borderId="0" xfId="905" applyFont="1" applyAlignment="1">
      <alignment horizontal="right"/>
    </xf>
    <xf numFmtId="177" fontId="25" fillId="0" borderId="15" xfId="1000" applyNumberFormat="1" applyFont="1" applyBorder="1" applyAlignment="1">
      <alignment horizontal="center" vertical="center" wrapText="1"/>
    </xf>
    <xf numFmtId="202" fontId="8" fillId="2" borderId="0" xfId="649" applyNumberFormat="1" applyFont="1" applyFill="1" applyAlignment="1">
      <alignment horizontal="center" vertical="center" wrapText="1"/>
    </xf>
    <xf numFmtId="0" fontId="10" fillId="0" borderId="1" xfId="0" applyFont="1" applyFill="1" applyBorder="1" applyAlignment="1">
      <alignment horizontal="left" vertical="center" wrapText="1"/>
    </xf>
    <xf numFmtId="202" fontId="10" fillId="0" borderId="13" xfId="0" applyNumberFormat="1" applyFont="1" applyFill="1" applyBorder="1" applyAlignment="1">
      <alignment vertical="center" wrapText="1"/>
    </xf>
    <xf numFmtId="202" fontId="10" fillId="0" borderId="1" xfId="0" applyNumberFormat="1" applyFont="1" applyFill="1" applyBorder="1" applyAlignment="1">
      <alignment vertical="center" wrapText="1"/>
    </xf>
    <xf numFmtId="0" fontId="57" fillId="0" borderId="1" xfId="1015" applyFont="1" applyFill="1" applyBorder="1" applyAlignment="1">
      <alignment horizontal="left" vertical="center" wrapText="1"/>
    </xf>
    <xf numFmtId="202" fontId="11" fillId="0" borderId="13" xfId="0" applyNumberFormat="1" applyFont="1" applyFill="1" applyBorder="1" applyAlignment="1">
      <alignment vertical="center" wrapText="1"/>
    </xf>
    <xf numFmtId="202" fontId="11" fillId="0" borderId="1" xfId="0" applyNumberFormat="1" applyFont="1" applyFill="1" applyBorder="1" applyAlignment="1">
      <alignment vertical="center" wrapText="1"/>
    </xf>
    <xf numFmtId="188" fontId="58" fillId="0" borderId="1" xfId="0" applyNumberFormat="1" applyFont="1" applyFill="1" applyBorder="1" applyAlignment="1">
      <alignment horizontal="center" vertical="center" wrapText="1"/>
    </xf>
    <xf numFmtId="0" fontId="0" fillId="0" borderId="10" xfId="0" applyFill="1" applyBorder="1" applyAlignment="1">
      <alignment horizontal="left"/>
    </xf>
    <xf numFmtId="0" fontId="0" fillId="0" borderId="13" xfId="0" applyFill="1" applyBorder="1" applyAlignment="1">
      <alignment horizontal="left"/>
    </xf>
    <xf numFmtId="0" fontId="9" fillId="0" borderId="0" xfId="905" applyFont="1" applyFill="1" applyBorder="1" applyAlignment="1">
      <alignment horizontal="center" vertical="center"/>
    </xf>
    <xf numFmtId="0" fontId="11" fillId="0" borderId="0" xfId="905" applyFont="1" applyBorder="1" applyAlignment="1">
      <alignment horizontal="left" vertical="center"/>
    </xf>
    <xf numFmtId="0" fontId="11" fillId="0" borderId="0" xfId="905" applyFont="1" applyBorder="1" applyAlignment="1">
      <alignment horizontal="right" vertical="center"/>
    </xf>
    <xf numFmtId="0" fontId="25" fillId="0" borderId="1" xfId="0" applyFont="1" applyBorder="1" applyAlignment="1">
      <alignment horizontal="center" vertical="center" wrapText="1"/>
    </xf>
    <xf numFmtId="198" fontId="10" fillId="0" borderId="1" xfId="652" applyNumberFormat="1" applyFont="1" applyFill="1" applyBorder="1" applyAlignment="1">
      <alignment horizontal="left" vertical="center"/>
    </xf>
    <xf numFmtId="202" fontId="10" fillId="0" borderId="1" xfId="652" applyNumberFormat="1" applyFont="1" applyFill="1" applyBorder="1" applyAlignment="1">
      <alignment horizontal="right" vertical="center" wrapText="1"/>
    </xf>
    <xf numFmtId="198" fontId="11" fillId="0" borderId="1" xfId="652" applyNumberFormat="1" applyFont="1" applyFill="1" applyBorder="1" applyAlignment="1">
      <alignment horizontal="left" vertical="center"/>
    </xf>
    <xf numFmtId="202" fontId="11" fillId="0" borderId="1" xfId="652" applyNumberFormat="1" applyFont="1" applyFill="1" applyBorder="1" applyAlignment="1">
      <alignment horizontal="right" vertical="center" wrapText="1"/>
    </xf>
    <xf numFmtId="0" fontId="10" fillId="0" borderId="1" xfId="652" applyFont="1" applyFill="1" applyBorder="1" applyAlignment="1">
      <alignment horizontal="center" vertical="center"/>
    </xf>
    <xf numFmtId="0" fontId="0" fillId="0" borderId="0" xfId="0" applyAlignment="1" applyProtection="1"/>
    <xf numFmtId="0" fontId="24" fillId="0" borderId="0" xfId="1000" applyFont="1">
      <alignment vertical="center"/>
    </xf>
    <xf numFmtId="0" fontId="2" fillId="0" borderId="0" xfId="1000" applyFont="1" applyFill="1" applyAlignment="1" applyProtection="1">
      <alignment horizontal="center" vertical="center"/>
    </xf>
    <xf numFmtId="0" fontId="0" fillId="0" borderId="0" xfId="0" applyFill="1" applyAlignment="1" applyProtection="1"/>
    <xf numFmtId="0" fontId="31" fillId="2" borderId="0" xfId="1000" applyFont="1" applyFill="1">
      <alignment vertical="center"/>
    </xf>
    <xf numFmtId="0" fontId="11" fillId="0" borderId="0" xfId="1000" applyFont="1">
      <alignment vertical="center"/>
    </xf>
    <xf numFmtId="0" fontId="49" fillId="2" borderId="0" xfId="1000" applyFont="1" applyFill="1">
      <alignment vertical="center"/>
    </xf>
    <xf numFmtId="177" fontId="23" fillId="2" borderId="0" xfId="1000" applyNumberFormat="1" applyFont="1" applyFill="1" applyBorder="1" applyAlignment="1">
      <alignment horizontal="right" vertical="center"/>
    </xf>
    <xf numFmtId="177" fontId="25" fillId="2" borderId="1" xfId="1000" applyNumberFormat="1" applyFont="1" applyFill="1" applyBorder="1" applyAlignment="1">
      <alignment horizontal="center" vertical="center" wrapText="1"/>
    </xf>
    <xf numFmtId="0" fontId="25" fillId="2" borderId="1" xfId="1000" applyFont="1" applyFill="1" applyBorder="1" applyAlignment="1">
      <alignment horizontal="distributed" vertical="center" wrapText="1" indent="3"/>
    </xf>
    <xf numFmtId="0" fontId="10" fillId="3" borderId="1" xfId="0" applyNumberFormat="1" applyFont="1" applyFill="1" applyBorder="1" applyAlignment="1" applyProtection="1">
      <alignment horizontal="left" vertical="center"/>
    </xf>
    <xf numFmtId="0" fontId="11" fillId="3" borderId="1" xfId="0" applyNumberFormat="1" applyFont="1" applyFill="1" applyBorder="1" applyAlignment="1" applyProtection="1">
      <alignment horizontal="left" vertical="center"/>
    </xf>
    <xf numFmtId="178" fontId="23" fillId="0" borderId="1" xfId="34" applyNumberFormat="1" applyFont="1" applyFill="1" applyBorder="1" applyAlignment="1" applyProtection="1">
      <alignment horizontal="right" vertical="center" wrapText="1" shrinkToFit="1"/>
      <protection locked="0"/>
    </xf>
    <xf numFmtId="0" fontId="23" fillId="3" borderId="1" xfId="0" applyNumberFormat="1" applyFont="1" applyFill="1" applyBorder="1" applyAlignment="1" applyProtection="1">
      <alignment horizontal="left" vertical="center"/>
      <protection locked="0"/>
    </xf>
    <xf numFmtId="0" fontId="11" fillId="3" borderId="1" xfId="0" applyFont="1" applyFill="1" applyBorder="1" applyAlignment="1" applyProtection="1">
      <alignment horizontal="left" vertical="center"/>
      <protection locked="0"/>
    </xf>
    <xf numFmtId="0" fontId="11" fillId="3" borderId="1" xfId="0" applyFont="1" applyFill="1" applyBorder="1" applyAlignment="1" applyProtection="1">
      <alignment horizontal="left" vertical="center"/>
    </xf>
    <xf numFmtId="0" fontId="25" fillId="0" borderId="1" xfId="0" applyFont="1" applyFill="1" applyBorder="1" applyAlignment="1">
      <alignment horizontal="left" vertical="center"/>
    </xf>
    <xf numFmtId="49" fontId="25" fillId="0" borderId="1" xfId="0" applyNumberFormat="1" applyFont="1" applyFill="1" applyBorder="1" applyAlignment="1">
      <alignment vertical="center" wrapText="1"/>
    </xf>
    <xf numFmtId="202" fontId="25" fillId="0" borderId="1" xfId="25" applyNumberFormat="1" applyFont="1" applyFill="1" applyBorder="1" applyAlignment="1" applyProtection="1">
      <alignment horizontal="right" vertical="center" wrapText="1"/>
      <protection locked="0"/>
    </xf>
    <xf numFmtId="0" fontId="10" fillId="3" borderId="1" xfId="0" applyNumberFormat="1" applyFont="1" applyFill="1" applyBorder="1" applyAlignment="1" applyProtection="1">
      <alignment horizontal="left" vertical="center" wrapText="1"/>
    </xf>
    <xf numFmtId="0" fontId="11" fillId="3" borderId="1" xfId="0" applyNumberFormat="1" applyFont="1" applyFill="1" applyBorder="1" applyAlignment="1" applyProtection="1">
      <alignment horizontal="left" vertical="center" wrapText="1"/>
    </xf>
    <xf numFmtId="0" fontId="59" fillId="3" borderId="1" xfId="0" applyNumberFormat="1" applyFont="1" applyFill="1" applyBorder="1" applyAlignment="1" applyProtection="1">
      <alignment horizontal="left" vertical="center"/>
    </xf>
    <xf numFmtId="0" fontId="11" fillId="3" borderId="1" xfId="0" applyNumberFormat="1" applyFont="1" applyFill="1" applyBorder="1" applyAlignment="1" applyProtection="1">
      <alignment vertical="center" wrapText="1"/>
    </xf>
    <xf numFmtId="49" fontId="10" fillId="3" borderId="1" xfId="0" applyNumberFormat="1" applyFont="1" applyFill="1" applyBorder="1" applyAlignment="1" applyProtection="1">
      <alignment vertical="center" wrapText="1"/>
    </xf>
    <xf numFmtId="49" fontId="11" fillId="0" borderId="1" xfId="0" applyNumberFormat="1" applyFont="1" applyFill="1" applyBorder="1" applyAlignment="1" applyProtection="1">
      <alignment horizontal="left" vertical="center"/>
    </xf>
    <xf numFmtId="49" fontId="11" fillId="3" borderId="1" xfId="0" applyNumberFormat="1"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xf>
    <xf numFmtId="0" fontId="11" fillId="3" borderId="1"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vertical="center" wrapText="1"/>
    </xf>
    <xf numFmtId="49" fontId="11" fillId="0" borderId="1" xfId="0" applyNumberFormat="1" applyFont="1" applyFill="1" applyBorder="1" applyAlignment="1" applyProtection="1">
      <alignment horizontal="left" vertical="center"/>
      <protection locked="0"/>
    </xf>
    <xf numFmtId="202" fontId="25" fillId="0" borderId="1" xfId="25" applyNumberFormat="1" applyFont="1" applyFill="1" applyBorder="1" applyAlignment="1" applyProtection="1">
      <alignment horizontal="right" vertical="center" wrapText="1" shrinkToFit="1"/>
      <protection locked="0"/>
    </xf>
    <xf numFmtId="49" fontId="10" fillId="0" borderId="1" xfId="0" applyNumberFormat="1" applyFont="1" applyFill="1" applyBorder="1" applyAlignment="1" applyProtection="1">
      <alignment horizontal="left" vertical="center" wrapText="1"/>
      <protection locked="0"/>
    </xf>
    <xf numFmtId="49" fontId="23" fillId="3" borderId="1"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left" vertical="center" wrapText="1"/>
      <protection locked="0"/>
    </xf>
    <xf numFmtId="202" fontId="25" fillId="0" borderId="1" xfId="25" applyNumberFormat="1" applyFont="1" applyFill="1" applyBorder="1" applyAlignment="1" applyProtection="1">
      <alignment vertical="center" wrapText="1"/>
      <protection locked="0"/>
    </xf>
    <xf numFmtId="0" fontId="23" fillId="0" borderId="1" xfId="0" applyFont="1" applyFill="1" applyBorder="1" applyAlignment="1">
      <alignment horizontal="left" vertical="center"/>
    </xf>
    <xf numFmtId="49" fontId="25" fillId="2" borderId="1" xfId="131" applyNumberFormat="1" applyFont="1" applyFill="1" applyBorder="1" applyAlignment="1" applyProtection="1">
      <alignment horizontal="left" vertical="center"/>
    </xf>
    <xf numFmtId="0" fontId="25" fillId="0" borderId="1" xfId="1000" applyFont="1" applyFill="1" applyBorder="1" applyAlignment="1">
      <alignment horizontal="center" vertical="center" wrapText="1"/>
    </xf>
    <xf numFmtId="3" fontId="8" fillId="0" borderId="0" xfId="1000" applyNumberFormat="1">
      <alignment vertical="center"/>
    </xf>
    <xf numFmtId="0" fontId="25" fillId="0" borderId="0" xfId="1000" applyFont="1" applyFill="1" applyAlignment="1">
      <alignment horizontal="center" vertical="center" wrapText="1"/>
    </xf>
    <xf numFmtId="0" fontId="8" fillId="2" borderId="0" xfId="555" applyFill="1">
      <alignment vertical="center"/>
    </xf>
    <xf numFmtId="0" fontId="8" fillId="0" borderId="0" xfId="555" applyFill="1">
      <alignment vertical="center"/>
    </xf>
    <xf numFmtId="0" fontId="23" fillId="0" borderId="0" xfId="1000" applyFont="1" applyFill="1" applyAlignment="1">
      <alignment horizontal="left" vertical="center"/>
    </xf>
    <xf numFmtId="177" fontId="23" fillId="0" borderId="0" xfId="1000" applyNumberFormat="1" applyFont="1" applyFill="1" applyBorder="1" applyAlignment="1">
      <alignment horizontal="right" vertical="center"/>
    </xf>
    <xf numFmtId="177" fontId="25" fillId="0" borderId="10" xfId="1000" applyNumberFormat="1" applyFont="1" applyFill="1" applyBorder="1" applyAlignment="1">
      <alignment vertical="center" wrapText="1"/>
    </xf>
    <xf numFmtId="0" fontId="25" fillId="0" borderId="10" xfId="1000" applyNumberFormat="1" applyFont="1" applyFill="1" applyBorder="1" applyAlignment="1">
      <alignment horizontal="left" vertical="center"/>
    </xf>
    <xf numFmtId="0" fontId="25" fillId="0" borderId="1" xfId="1000" applyNumberFormat="1" applyFont="1" applyFill="1" applyBorder="1" applyAlignment="1">
      <alignment vertical="center" wrapText="1"/>
    </xf>
    <xf numFmtId="0" fontId="23" fillId="0" borderId="1" xfId="1000" applyFont="1" applyFill="1" applyBorder="1" applyAlignment="1">
      <alignment horizontal="left" vertical="center" wrapText="1"/>
    </xf>
    <xf numFmtId="201" fontId="41" fillId="0" borderId="1" xfId="0" applyNumberFormat="1" applyFont="1" applyFill="1" applyBorder="1" applyAlignment="1" applyProtection="1">
      <alignment horizontal="center" vertical="center"/>
      <protection locked="0"/>
    </xf>
    <xf numFmtId="0" fontId="23" fillId="2" borderId="10" xfId="1000" applyFont="1" applyFill="1" applyBorder="1" applyAlignment="1">
      <alignment horizontal="left" vertical="center"/>
    </xf>
    <xf numFmtId="0" fontId="23" fillId="2" borderId="1" xfId="1000" applyFont="1" applyFill="1" applyBorder="1" applyAlignment="1">
      <alignment horizontal="left" vertical="center" wrapText="1"/>
    </xf>
    <xf numFmtId="0" fontId="23" fillId="0" borderId="10" xfId="1000" applyFont="1" applyFill="1" applyBorder="1" applyAlignment="1">
      <alignment horizontal="left" vertical="top" wrapText="1"/>
    </xf>
    <xf numFmtId="0" fontId="23" fillId="0" borderId="1" xfId="1000" applyNumberFormat="1" applyFont="1" applyFill="1" applyBorder="1" applyAlignment="1">
      <alignment vertical="center" wrapText="1"/>
    </xf>
    <xf numFmtId="202" fontId="23" fillId="0" borderId="1" xfId="25" applyNumberFormat="1" applyFont="1" applyFill="1" applyBorder="1" applyAlignment="1" applyProtection="1">
      <alignment horizontal="right" vertical="center" wrapText="1"/>
      <protection locked="0"/>
    </xf>
    <xf numFmtId="0" fontId="25" fillId="0" borderId="10" xfId="1000" applyFont="1" applyFill="1" applyBorder="1" applyAlignment="1">
      <alignment horizontal="distributed" vertical="center"/>
    </xf>
    <xf numFmtId="49" fontId="25" fillId="0" borderId="1" xfId="0" applyNumberFormat="1" applyFont="1" applyFill="1" applyBorder="1" applyAlignment="1" applyProtection="1">
      <alignment horizontal="distributed" vertical="center" wrapText="1"/>
    </xf>
    <xf numFmtId="0" fontId="25" fillId="0" borderId="10" xfId="1000" applyNumberFormat="1" applyFont="1" applyFill="1" applyBorder="1" applyAlignment="1" applyProtection="1">
      <alignment horizontal="left" vertical="center"/>
    </xf>
    <xf numFmtId="0" fontId="25" fillId="0" borderId="1" xfId="1000" applyNumberFormat="1" applyFont="1" applyFill="1" applyBorder="1" applyAlignment="1" applyProtection="1">
      <alignment vertical="center" wrapText="1"/>
    </xf>
    <xf numFmtId="0" fontId="23" fillId="2" borderId="10" xfId="555" applyFont="1" applyFill="1" applyBorder="1" applyAlignment="1" applyProtection="1">
      <alignment horizontal="left" vertical="center"/>
    </xf>
    <xf numFmtId="0" fontId="23" fillId="2" borderId="1" xfId="555" applyFont="1" applyFill="1" applyBorder="1" applyAlignment="1" applyProtection="1">
      <alignment horizontal="left" vertical="center" wrapText="1"/>
    </xf>
    <xf numFmtId="202" fontId="23" fillId="2" borderId="1" xfId="25" applyNumberFormat="1" applyFont="1" applyFill="1" applyBorder="1" applyAlignment="1">
      <alignment horizontal="right" vertical="center" wrapText="1"/>
    </xf>
    <xf numFmtId="202" fontId="23" fillId="2" borderId="1" xfId="25" applyNumberFormat="1" applyFont="1" applyFill="1" applyBorder="1" applyAlignment="1" applyProtection="1">
      <alignment horizontal="right" vertical="center" wrapText="1"/>
      <protection locked="0"/>
    </xf>
    <xf numFmtId="0" fontId="43" fillId="0" borderId="10" xfId="1000" applyFont="1" applyFill="1" applyBorder="1" applyAlignment="1">
      <alignment horizontal="distributed" vertical="center"/>
    </xf>
    <xf numFmtId="0" fontId="25" fillId="0" borderId="1" xfId="1000" applyFont="1" applyFill="1" applyBorder="1" applyAlignment="1">
      <alignment horizontal="distributed" vertical="center" wrapText="1" indent="2"/>
    </xf>
    <xf numFmtId="202" fontId="8" fillId="0" borderId="0" xfId="1000" applyNumberFormat="1" applyFill="1">
      <alignment vertical="center"/>
    </xf>
    <xf numFmtId="0" fontId="0" fillId="0" borderId="0" xfId="1000" applyFont="1" applyFill="1">
      <alignment vertical="center"/>
    </xf>
    <xf numFmtId="177" fontId="25" fillId="0" borderId="16" xfId="1000" applyNumberFormat="1" applyFont="1" applyFill="1" applyBorder="1" applyAlignment="1">
      <alignment horizontal="center" vertical="center" wrapText="1"/>
    </xf>
    <xf numFmtId="177" fontId="25" fillId="0" borderId="0" xfId="1000" applyNumberFormat="1" applyFont="1" applyFill="1" applyAlignment="1">
      <alignment horizontal="center" vertical="center" wrapText="1"/>
    </xf>
    <xf numFmtId="202" fontId="23" fillId="0" borderId="1" xfId="313" applyNumberFormat="1" applyFont="1" applyFill="1" applyBorder="1" applyAlignment="1" applyProtection="1">
      <alignment vertical="center" wrapText="1"/>
    </xf>
    <xf numFmtId="178" fontId="23" fillId="0" borderId="1" xfId="34" applyNumberFormat="1" applyFont="1" applyFill="1" applyBorder="1" applyAlignment="1" applyProtection="1">
      <alignment vertical="center" wrapText="1"/>
      <protection locked="0"/>
    </xf>
    <xf numFmtId="49" fontId="23" fillId="0" borderId="1" xfId="313" applyNumberFormat="1" applyFont="1" applyFill="1" applyBorder="1" applyAlignment="1" applyProtection="1">
      <alignment horizontal="left" vertical="center" wrapText="1"/>
    </xf>
    <xf numFmtId="0" fontId="25" fillId="0" borderId="1" xfId="1000" applyFont="1" applyFill="1" applyBorder="1" applyAlignment="1">
      <alignment vertical="center" wrapText="1"/>
    </xf>
    <xf numFmtId="0" fontId="23" fillId="0" borderId="10" xfId="1000" applyNumberFormat="1" applyFont="1" applyFill="1" applyBorder="1" applyAlignment="1">
      <alignment horizontal="left" vertical="center"/>
    </xf>
    <xf numFmtId="0" fontId="23" fillId="0" borderId="1" xfId="1000" applyNumberFormat="1" applyFont="1" applyFill="1" applyBorder="1" applyAlignment="1">
      <alignment horizontal="left" vertical="center" wrapText="1"/>
    </xf>
    <xf numFmtId="0" fontId="23" fillId="0" borderId="10" xfId="555" applyFont="1" applyFill="1" applyBorder="1" applyAlignment="1">
      <alignment horizontal="left" vertical="center"/>
    </xf>
    <xf numFmtId="0" fontId="25" fillId="0" borderId="1" xfId="1000" applyNumberFormat="1" applyFont="1" applyFill="1" applyBorder="1" applyAlignment="1">
      <alignment horizontal="left" vertical="center" wrapText="1"/>
    </xf>
    <xf numFmtId="0" fontId="60" fillId="0" borderId="0" xfId="1000" applyFont="1" applyFill="1">
      <alignment vertical="center"/>
    </xf>
    <xf numFmtId="3" fontId="8" fillId="0" borderId="0" xfId="1000" applyNumberFormat="1" applyFill="1">
      <alignment vertical="center"/>
    </xf>
    <xf numFmtId="0" fontId="25" fillId="2" borderId="0" xfId="1000" applyFont="1" applyFill="1" applyAlignment="1" applyProtection="1">
      <alignment horizontal="center" vertical="center" wrapText="1"/>
    </xf>
    <xf numFmtId="0" fontId="23" fillId="2" borderId="0" xfId="1000" applyFont="1" applyFill="1" applyProtection="1">
      <alignment vertical="center"/>
    </xf>
    <xf numFmtId="0" fontId="8" fillId="2" borderId="0" xfId="555" applyFill="1" applyProtection="1">
      <alignment vertical="center"/>
    </xf>
    <xf numFmtId="177" fontId="8" fillId="2" borderId="0" xfId="1000" applyNumberFormat="1" applyFill="1" applyProtection="1">
      <alignment vertical="center"/>
    </xf>
    <xf numFmtId="0" fontId="61" fillId="2" borderId="0" xfId="1000" applyFont="1" applyFill="1" applyProtection="1">
      <alignment vertical="center"/>
    </xf>
    <xf numFmtId="0" fontId="23" fillId="0" borderId="0" xfId="1000" applyFont="1" applyFill="1" applyAlignment="1" applyProtection="1">
      <alignment horizontal="left" vertical="center"/>
    </xf>
    <xf numFmtId="0" fontId="49" fillId="0" borderId="0" xfId="1000" applyFont="1" applyFill="1" applyProtection="1">
      <alignment vertical="center"/>
    </xf>
    <xf numFmtId="0" fontId="25" fillId="0" borderId="1" xfId="1000" applyFont="1" applyFill="1" applyBorder="1" applyAlignment="1" applyProtection="1">
      <alignment horizontal="center" vertical="center" wrapText="1"/>
    </xf>
    <xf numFmtId="177" fontId="25" fillId="0" borderId="0" xfId="1000" applyNumberFormat="1" applyFont="1" applyFill="1" applyAlignment="1" applyProtection="1">
      <alignment horizontal="center" vertical="center" wrapText="1"/>
    </xf>
    <xf numFmtId="178" fontId="25" fillId="0" borderId="1" xfId="34" applyNumberFormat="1" applyFont="1" applyFill="1" applyBorder="1" applyAlignment="1" applyProtection="1">
      <alignment horizontal="right" vertical="center" wrapText="1"/>
      <protection locked="0"/>
    </xf>
    <xf numFmtId="0" fontId="31" fillId="0" borderId="0" xfId="555" applyFont="1" applyFill="1" applyAlignment="1" applyProtection="1">
      <alignment horizontal="center" vertical="center"/>
    </xf>
    <xf numFmtId="0" fontId="23" fillId="0" borderId="10" xfId="1000" applyFont="1" applyFill="1" applyBorder="1" applyAlignment="1" applyProtection="1">
      <alignment horizontal="left" vertical="top" wrapText="1"/>
    </xf>
    <xf numFmtId="0" fontId="23" fillId="0" borderId="1" xfId="1000" applyNumberFormat="1" applyFont="1" applyFill="1" applyBorder="1" applyAlignment="1" applyProtection="1">
      <alignment vertical="center" wrapText="1"/>
    </xf>
    <xf numFmtId="0" fontId="25" fillId="0" borderId="10" xfId="1000" applyFont="1" applyFill="1" applyBorder="1" applyAlignment="1" applyProtection="1">
      <alignment horizontal="distributed" vertical="center"/>
    </xf>
    <xf numFmtId="0" fontId="23" fillId="0" borderId="10" xfId="555" applyFont="1" applyFill="1" applyBorder="1" applyAlignment="1" applyProtection="1">
      <alignment horizontal="left" vertical="center"/>
    </xf>
    <xf numFmtId="0" fontId="43" fillId="0" borderId="10" xfId="1000" applyFont="1" applyFill="1" applyBorder="1" applyAlignment="1" applyProtection="1">
      <alignment horizontal="distributed" vertical="center"/>
    </xf>
    <xf numFmtId="0" fontId="25" fillId="0" borderId="1" xfId="1000" applyNumberFormat="1" applyFont="1" applyFill="1" applyBorder="1" applyAlignment="1" applyProtection="1">
      <alignment horizontal="distributed" vertical="center"/>
    </xf>
    <xf numFmtId="3" fontId="8" fillId="2" borderId="0" xfId="1000" applyNumberFormat="1" applyFill="1" applyProtection="1">
      <alignment vertical="center"/>
    </xf>
    <xf numFmtId="0" fontId="23" fillId="0" borderId="10" xfId="1000" applyFont="1" applyFill="1" applyBorder="1" applyAlignment="1" applyProtection="1" quotePrefix="1">
      <alignment horizontal="left" vertical="center"/>
    </xf>
    <xf numFmtId="0" fontId="23" fillId="2" borderId="10" xfId="1000" applyFont="1" applyFill="1" applyBorder="1" applyAlignment="1" quotePrefix="1">
      <alignment horizontal="left" vertical="center"/>
    </xf>
  </cellXfs>
  <cellStyles count="1336">
    <cellStyle name="常规" xfId="0" builtinId="0"/>
    <cellStyle name="货币[0]" xfId="1" builtinId="7"/>
    <cellStyle name="货币" xfId="2" builtinId="4"/>
    <cellStyle name="常规 2 2 4" xfId="3"/>
    <cellStyle name="部门 4" xfId="4"/>
    <cellStyle name="_ET_STYLE_NoName_00__Book1_1 2 2 2" xfId="5"/>
    <cellStyle name="输入" xfId="6" builtinId="20"/>
    <cellStyle name="强调文字颜色 2 3 2" xfId="7"/>
    <cellStyle name="汇总 6" xfId="8"/>
    <cellStyle name="Accent5 9" xfId="9"/>
    <cellStyle name="链接单元格 5" xfId="10"/>
    <cellStyle name="常规 440" xfId="11"/>
    <cellStyle name="常规 435" xfId="12"/>
    <cellStyle name="20% - 强调文字颜色 3" xfId="13" builtinId="38"/>
    <cellStyle name="Accent1 5" xfId="14"/>
    <cellStyle name="百分比 2 8 2" xfId="15"/>
    <cellStyle name="好 3 2 2" xfId="16"/>
    <cellStyle name="args.style" xfId="17"/>
    <cellStyle name="千位分隔[0]" xfId="18" builtinId="6"/>
    <cellStyle name="常规 3 4 3" xfId="19"/>
    <cellStyle name="Accent2 - 40%" xfId="20"/>
    <cellStyle name="常规 26 2" xfId="21"/>
    <cellStyle name="40% - 强调文字颜色 3" xfId="22" builtinId="39"/>
    <cellStyle name="差" xfId="23" builtinId="27"/>
    <cellStyle name="常规 7 3" xfId="24"/>
    <cellStyle name="千位分隔" xfId="25" builtinId="3"/>
    <cellStyle name="60% - 强调文字颜色 3" xfId="26" builtinId="40"/>
    <cellStyle name="Accent6 4" xfId="27"/>
    <cellStyle name="60% - 强调文字颜色 6 3 2" xfId="28"/>
    <cellStyle name="日期" xfId="29"/>
    <cellStyle name="Accent2 - 60%" xfId="30"/>
    <cellStyle name="超链接" xfId="31" builtinId="8"/>
    <cellStyle name="Input [yellow] 4" xfId="32"/>
    <cellStyle name="好_0605石屏县 2 2" xfId="33"/>
    <cellStyle name="百分比" xfId="34" builtinId="5"/>
    <cellStyle name="好_2007年地州资金往来对账表 3" xfId="35"/>
    <cellStyle name="60% - 强调文字颜色 4 2 2 2" xfId="36"/>
    <cellStyle name="已访问的超链接" xfId="37" builtinId="9"/>
    <cellStyle name="Accent4 5" xfId="38"/>
    <cellStyle name="差_Book1 2" xfId="39"/>
    <cellStyle name="_ET_STYLE_NoName_00__Sheet3" xfId="40"/>
    <cellStyle name="60% - 强调文字颜色 2 3" xfId="41"/>
    <cellStyle name="注释" xfId="42" builtinId="10"/>
    <cellStyle name="常规 6" xfId="43"/>
    <cellStyle name="60% - 强调文字颜色 2" xfId="44" builtinId="36"/>
    <cellStyle name="Accent5 - 60% 2 2" xfId="45"/>
    <cellStyle name="Accent6 3" xfId="46"/>
    <cellStyle name="标题 4" xfId="47" builtinId="19"/>
    <cellStyle name="解释性文本 2 2" xfId="48"/>
    <cellStyle name="百分比 7" xfId="49"/>
    <cellStyle name="Accent3 4 2" xfId="50"/>
    <cellStyle name="常规 4 2 2 3" xfId="51"/>
    <cellStyle name="常规 6 5" xfId="52"/>
    <cellStyle name="警告文本" xfId="53" builtinId="11"/>
    <cellStyle name="常规 5 2" xfId="54"/>
    <cellStyle name="60% - 强调文字颜色 2 2 2" xfId="55"/>
    <cellStyle name="标题" xfId="56" builtinId="15"/>
    <cellStyle name="Accent1 - 60% 2 2" xfId="57"/>
    <cellStyle name="标题 1 5 2" xfId="58"/>
    <cellStyle name="解释性文本" xfId="59" builtinId="53"/>
    <cellStyle name="标题 1" xfId="60" builtinId="16"/>
    <cellStyle name="百分比 4" xfId="61"/>
    <cellStyle name="常规 5 2 2" xfId="62"/>
    <cellStyle name="60% - 强调文字颜色 2 2 2 2" xfId="63"/>
    <cellStyle name="0,0_x000d__x000a_NA_x000d__x000a_" xfId="64"/>
    <cellStyle name="差 7" xfId="65"/>
    <cellStyle name="标题 2" xfId="66" builtinId="17"/>
    <cellStyle name="百分比 5" xfId="67"/>
    <cellStyle name="Accent4 2 2" xfId="68"/>
    <cellStyle name="60% - 强调文字颜色 1" xfId="69" builtinId="32"/>
    <cellStyle name="Accent6 2" xfId="70"/>
    <cellStyle name="标题 3" xfId="71" builtinId="18"/>
    <cellStyle name="百分比 6" xfId="72"/>
    <cellStyle name="60% - 强调文字颜色 4" xfId="73" builtinId="44"/>
    <cellStyle name="Accent6 5" xfId="74"/>
    <cellStyle name="输出" xfId="75" builtinId="21"/>
    <cellStyle name="计算" xfId="76" builtinId="22"/>
    <cellStyle name="40% - 强调文字颜色 4 2" xfId="77"/>
    <cellStyle name="检查单元格" xfId="78" builtinId="23"/>
    <cellStyle name="20% - 强调文字颜色 6" xfId="79" builtinId="50"/>
    <cellStyle name="常规 8 3" xfId="80"/>
    <cellStyle name="常规 443" xfId="81"/>
    <cellStyle name="常规 2 2 2 5" xfId="82"/>
    <cellStyle name="强调文字颜色 2" xfId="83" builtinId="33"/>
    <cellStyle name="标题 4 5 3" xfId="84"/>
    <cellStyle name="PSHeading 4" xfId="85"/>
    <cellStyle name="链接单元格" xfId="86" builtinId="24"/>
    <cellStyle name="60% - 强调文字颜色 4 2 3" xfId="87"/>
    <cellStyle name="差_0605石屏" xfId="88"/>
    <cellStyle name="汇总" xfId="89" builtinId="25"/>
    <cellStyle name="好" xfId="90" builtinId="26"/>
    <cellStyle name="适中 8" xfId="91"/>
    <cellStyle name="20% - 强调文字颜色 3 3" xfId="92"/>
    <cellStyle name="输出 3 3" xfId="93"/>
    <cellStyle name="适中" xfId="94" builtinId="28"/>
    <cellStyle name="20% - 强调文字颜色 5" xfId="95" builtinId="46"/>
    <cellStyle name="链接单元格 7" xfId="96"/>
    <cellStyle name="常规 8 2" xfId="97"/>
    <cellStyle name="常规 442" xfId="98"/>
    <cellStyle name="常规 2 2 2 4" xfId="99"/>
    <cellStyle name="强调文字颜色 1" xfId="100" builtinId="29"/>
    <cellStyle name="千位分隔 6 2" xfId="101"/>
    <cellStyle name="标题 4 5 2" xfId="102"/>
    <cellStyle name="编号 3 2" xfId="103"/>
    <cellStyle name="20% - 强调文字颜色 1" xfId="104" builtinId="30"/>
    <cellStyle name="链接单元格 3" xfId="105"/>
    <cellStyle name="常规 433" xfId="106"/>
    <cellStyle name="常规 428" xfId="107"/>
    <cellStyle name="汇总 3 3" xfId="108"/>
    <cellStyle name="Accent6 - 20% 2 2" xfId="109"/>
    <cellStyle name="40% - 强调文字颜色 1" xfId="110" builtinId="31"/>
    <cellStyle name="标题 5 4" xfId="111"/>
    <cellStyle name="20% - 强调文字颜色 2" xfId="112" builtinId="34"/>
    <cellStyle name="链接单元格 4" xfId="113"/>
    <cellStyle name="常规 434" xfId="114"/>
    <cellStyle name="常规 429" xfId="115"/>
    <cellStyle name="40% - 强调文字颜色 2" xfId="116" builtinId="35"/>
    <cellStyle name="检查单元格 3 4" xfId="117"/>
    <cellStyle name="Accent2 - 40% 2" xfId="118"/>
    <cellStyle name="差_11大理 2 2" xfId="119"/>
    <cellStyle name="强调文字颜色 3" xfId="120" builtinId="37"/>
    <cellStyle name="Accent2 - 40% 3" xfId="121"/>
    <cellStyle name="好_2008年地州对账表(国库资金）" xfId="122"/>
    <cellStyle name="PSChar" xfId="123"/>
    <cellStyle name="强调文字颜色 4" xfId="124" builtinId="41"/>
    <cellStyle name="20% - 强调文字颜色 4" xfId="125" builtinId="42"/>
    <cellStyle name="链接单元格 6" xfId="126"/>
    <cellStyle name="常规 441" xfId="127"/>
    <cellStyle name="常规 436" xfId="128"/>
    <cellStyle name="40% - 强调文字颜色 4" xfId="129" builtinId="43"/>
    <cellStyle name="强调文字颜色 5" xfId="130" builtinId="45"/>
    <cellStyle name="常规_exceltmp1 2" xfId="131"/>
    <cellStyle name="计算 4" xfId="132"/>
    <cellStyle name="60% - 强调文字颜色 5 2 2 2" xfId="133"/>
    <cellStyle name="常规 2 5 3 2" xfId="134"/>
    <cellStyle name="40% - 强调文字颜色 5" xfId="135" builtinId="47"/>
    <cellStyle name="标题 1 4 2" xfId="136"/>
    <cellStyle name="60% - 强调文字颜色 5" xfId="137" builtinId="48"/>
    <cellStyle name="Accent6 6" xfId="138"/>
    <cellStyle name="强调文字颜色 6" xfId="139" builtinId="49"/>
    <cellStyle name="40% - 强调文字颜色 6" xfId="140" builtinId="51"/>
    <cellStyle name="_弱电系统设备配置报价清单" xfId="141"/>
    <cellStyle name="标题 1 4 3" xfId="142"/>
    <cellStyle name="60% - 强调文字颜色 6" xfId="143" builtinId="52"/>
    <cellStyle name="Accent6 7" xfId="144"/>
    <cellStyle name="适中 5 2" xfId="145"/>
    <cellStyle name="常规 3 2 3 2" xfId="146"/>
    <cellStyle name="Accent2 - 20% 2" xfId="147"/>
    <cellStyle name="_Book1_2 2" xfId="148"/>
    <cellStyle name="_Book1_2 3" xfId="149"/>
    <cellStyle name="适中 5 3" xfId="150"/>
    <cellStyle name="Accent2 - 20% 3" xfId="151"/>
    <cellStyle name="常规 2 12 2" xfId="152"/>
    <cellStyle name="_ET_STYLE_NoName_00__Book1" xfId="153"/>
    <cellStyle name="_ET_STYLE_NoName_00_" xfId="154"/>
    <cellStyle name="_Book1_1" xfId="155"/>
    <cellStyle name="_20100326高清市院遂宁检察院1080P配置清单26日改" xfId="156"/>
    <cellStyle name="_Book1_2 2 2" xfId="157"/>
    <cellStyle name="百分比 2 2 4" xfId="158"/>
    <cellStyle name="Accent2 - 20% 2 2" xfId="159"/>
    <cellStyle name="百分比 2 10 2" xfId="160"/>
    <cellStyle name="_Book1_2 2 3" xfId="161"/>
    <cellStyle name="常规 2 5 4 2" xfId="162"/>
    <cellStyle name="百分比 2 2 5" xfId="163"/>
    <cellStyle name="_Book1_2 2 2 2" xfId="164"/>
    <cellStyle name="百分比 2 2 4 2" xfId="165"/>
    <cellStyle name="超级链接 2 2" xfId="166"/>
    <cellStyle name="_Book1_3 2" xfId="167"/>
    <cellStyle name="_Book1" xfId="168"/>
    <cellStyle name="常规 2 7 2" xfId="169"/>
    <cellStyle name="_Book1_2" xfId="170"/>
    <cellStyle name="适中 5" xfId="171"/>
    <cellStyle name="Accent2 - 20%" xfId="172"/>
    <cellStyle name="常规 3 2 3" xfId="173"/>
    <cellStyle name="差_2008年地州对账表(国库资金） 3" xfId="174"/>
    <cellStyle name="_Book1_2 3 2" xfId="175"/>
    <cellStyle name="百分比 2 3 4" xfId="176"/>
    <cellStyle name="常规 2 16" xfId="177"/>
    <cellStyle name="_Book1_2 4" xfId="178"/>
    <cellStyle name="_Book1_3" xfId="179"/>
    <cellStyle name="Accent1 4 2" xfId="180"/>
    <cellStyle name="超级链接 2" xfId="181"/>
    <cellStyle name="_ET_STYLE_NoName_00__Book1_1" xfId="182"/>
    <cellStyle name="常规 2 3 3 2" xfId="183"/>
    <cellStyle name="Accent5 - 60% 3" xfId="184"/>
    <cellStyle name="_ET_STYLE_NoName_00__Book1_1 2" xfId="185"/>
    <cellStyle name="常规 2 3 3 2 2" xfId="186"/>
    <cellStyle name="_ET_STYLE_NoName_00__Book1_1 2 2" xfId="187"/>
    <cellStyle name="百分比 2 7 2" xfId="188"/>
    <cellStyle name="Percent [2]" xfId="189"/>
    <cellStyle name="标题 2 2 2 2" xfId="190"/>
    <cellStyle name="_ET_STYLE_NoName_00__Book1_1 2 3" xfId="191"/>
    <cellStyle name="_ET_STYLE_NoName_00__Book1_1 3" xfId="192"/>
    <cellStyle name="_ET_STYLE_NoName_00__Book1_1 3 2" xfId="193"/>
    <cellStyle name="Accent1 4" xfId="194"/>
    <cellStyle name="超级链接" xfId="195"/>
    <cellStyle name="_ET_STYLE_NoName_00__Book1_1 4" xfId="196"/>
    <cellStyle name="_关闭破产企业已移交地方管理中小学校退休教师情况明细表(1)" xfId="197"/>
    <cellStyle name="Accent5 4" xfId="198"/>
    <cellStyle name="警告文本 4 2" xfId="199"/>
    <cellStyle name="0,0_x005f_x000d__x005f_x000a_NA_x005f_x000d__x005f_x000a_" xfId="200"/>
    <cellStyle name="20% - 强调文字颜色 1 2" xfId="201"/>
    <cellStyle name="链接单元格 3 2 2" xfId="202"/>
    <cellStyle name="常规 11 4" xfId="203"/>
    <cellStyle name="20% - 强调文字颜色 1 2 2" xfId="204"/>
    <cellStyle name="Accent1 - 20% 2" xfId="205"/>
    <cellStyle name="20% - 强调文字颜色 1 3" xfId="206"/>
    <cellStyle name="强调文字颜色 2 2 2 2" xfId="207"/>
    <cellStyle name="20% - 强调文字颜色 2 2" xfId="208"/>
    <cellStyle name="20% - 强调文字颜色 2 2 2" xfId="209"/>
    <cellStyle name="20% - 强调文字颜色 2 3" xfId="210"/>
    <cellStyle name="60% - 强调文字颜色 3 2 2 2" xfId="211"/>
    <cellStyle name="适中 7" xfId="212"/>
    <cellStyle name="20% - 强调文字颜色 3 2" xfId="213"/>
    <cellStyle name="常规 3 2 5" xfId="214"/>
    <cellStyle name="20% - 强调文字颜色 3 2 2" xfId="215"/>
    <cellStyle name="Mon閠aire_!!!GO" xfId="216"/>
    <cellStyle name="20% - 强调文字颜色 4 2" xfId="217"/>
    <cellStyle name="常规 3 3 5" xfId="218"/>
    <cellStyle name="20% - 强调文字颜色 4 2 2" xfId="219"/>
    <cellStyle name="常规 3 3 5 2" xfId="220"/>
    <cellStyle name="Accent6 - 60% 2 2" xfId="221"/>
    <cellStyle name="20% - 强调文字颜色 4 3" xfId="222"/>
    <cellStyle name="常规 3 3 6" xfId="223"/>
    <cellStyle name="20% - 强调文字颜色 5 2" xfId="224"/>
    <cellStyle name="20% - 强调文字颜色 5 2 2" xfId="225"/>
    <cellStyle name="20% - 强调文字颜色 5 3" xfId="226"/>
    <cellStyle name="20% - 强调文字颜色 6 2" xfId="227"/>
    <cellStyle name="Accent6 - 20% 3" xfId="228"/>
    <cellStyle name="20% - 强调文字颜色 6 2 2" xfId="229"/>
    <cellStyle name="解释性文本 3 2 2" xfId="230"/>
    <cellStyle name="20% - 强调文字颜色 6 3" xfId="231"/>
    <cellStyle name="40% - 强调文字颜色 1 2" xfId="232"/>
    <cellStyle name="常规 4 3 5" xfId="233"/>
    <cellStyle name="40% - 强调文字颜色 1 2 2" xfId="234"/>
    <cellStyle name="40% - 强调文字颜色 1 3" xfId="235"/>
    <cellStyle name="常规 9 2" xfId="236"/>
    <cellStyle name="Accent1" xfId="237"/>
    <cellStyle name="40% - 强调文字颜色 2 2" xfId="238"/>
    <cellStyle name="常规 2 3 2 4" xfId="239"/>
    <cellStyle name="40% - 强调文字颜色 2 2 2" xfId="240"/>
    <cellStyle name="常规 2 3 2 4 2" xfId="241"/>
    <cellStyle name="40% - 强调文字颜色 2 3" xfId="242"/>
    <cellStyle name="常规 2 3 2 5" xfId="243"/>
    <cellStyle name="40% - 强调文字颜色 3 2" xfId="244"/>
    <cellStyle name="常规 2 3 3 4" xfId="245"/>
    <cellStyle name="40% - 强调文字颜色 3 2 2" xfId="246"/>
    <cellStyle name="40% - 强调文字颜色 3 3" xfId="247"/>
    <cellStyle name="千位分隔 5" xfId="248"/>
    <cellStyle name="标题 4 4" xfId="249"/>
    <cellStyle name="40% - 强调文字颜色 4 2 2" xfId="250"/>
    <cellStyle name="40% - 强调文字颜色 4 3" xfId="251"/>
    <cellStyle name="计算 3 3" xfId="252"/>
    <cellStyle name="常规_2007年云南省向人大报送政府收支预算表格式编制过程表 3 2" xfId="253"/>
    <cellStyle name="Accent6 - 20% 2" xfId="254"/>
    <cellStyle name="40% - 强调文字颜色 5 2" xfId="255"/>
    <cellStyle name="好 2 3" xfId="256"/>
    <cellStyle name="40% - 强调文字颜色 5 2 2" xfId="257"/>
    <cellStyle name="计算 4 2 2" xfId="258"/>
    <cellStyle name="60% - 强调文字颜色 4 3" xfId="259"/>
    <cellStyle name="40% - 强调文字颜色 5 3" xfId="260"/>
    <cellStyle name="好 2 4" xfId="261"/>
    <cellStyle name="标题 2 2 4" xfId="262"/>
    <cellStyle name="40% - 强调文字颜色 6 2" xfId="263"/>
    <cellStyle name="好 3 3" xfId="264"/>
    <cellStyle name="百分比 2 9" xfId="265"/>
    <cellStyle name="适中 2 2" xfId="266"/>
    <cellStyle name="40% - 强调文字颜色 6 2 2" xfId="267"/>
    <cellStyle name="百分比 2 9 2" xfId="268"/>
    <cellStyle name="适中 2 2 2" xfId="269"/>
    <cellStyle name="Accent2 5" xfId="270"/>
    <cellStyle name="40% - 强调文字颜色 6 3" xfId="271"/>
    <cellStyle name="好 3 4" xfId="272"/>
    <cellStyle name="Accent6 2 2" xfId="273"/>
    <cellStyle name="输出 3 4" xfId="274"/>
    <cellStyle name="60% - 强调文字颜色 1 2" xfId="275"/>
    <cellStyle name="60% - 强调文字颜色 1 2 2" xfId="276"/>
    <cellStyle name="60% - 强调文字颜色 1 2 2 2" xfId="277"/>
    <cellStyle name="商品名称 2 2" xfId="278"/>
    <cellStyle name="标题 3 2 4" xfId="279"/>
    <cellStyle name="好 7" xfId="280"/>
    <cellStyle name="60% - 强调文字颜色 1 2 3" xfId="281"/>
    <cellStyle name="百分比 2 3 4 2" xfId="282"/>
    <cellStyle name="60% - 强调文字颜色 1 3" xfId="283"/>
    <cellStyle name="千位分隔 2 3" xfId="284"/>
    <cellStyle name="60% - 强调文字颜色 1 3 2" xfId="285"/>
    <cellStyle name="Accent6 3 2" xfId="286"/>
    <cellStyle name="常规 5" xfId="287"/>
    <cellStyle name="输出 4 4" xfId="288"/>
    <cellStyle name="60% - 强调文字颜色 2 2" xfId="289"/>
    <cellStyle name="常规 5 3" xfId="290"/>
    <cellStyle name="60% - 强调文字颜色 2 2 3" xfId="291"/>
    <cellStyle name="Accent6 - 60%" xfId="292"/>
    <cellStyle name="常规 6 2" xfId="293"/>
    <cellStyle name="60% - 强调文字颜色 2 3 2" xfId="294"/>
    <cellStyle name="注释 2" xfId="295"/>
    <cellStyle name="Accent6 4 2" xfId="296"/>
    <cellStyle name="60% - 强调文字颜色 3 2" xfId="297"/>
    <cellStyle name="60% - 强调文字颜色 3 2 2" xfId="298"/>
    <cellStyle name="60% - 强调文字颜色 3 2 3" xfId="299"/>
    <cellStyle name="60% - 强调文字颜色 3 3" xfId="300"/>
    <cellStyle name="Accent5 - 40% 2" xfId="301"/>
    <cellStyle name="汇总 7" xfId="302"/>
    <cellStyle name="60% - 强调文字颜色 3 3 2" xfId="303"/>
    <cellStyle name="Accent5 - 40% 2 2" xfId="304"/>
    <cellStyle name="Accent6 5 2" xfId="305"/>
    <cellStyle name="60% - 强调文字颜色 4 2" xfId="306"/>
    <cellStyle name="60% - 强调文字颜色 4 2 2" xfId="307"/>
    <cellStyle name="60% - 强调文字颜色 4 3 2" xfId="308"/>
    <cellStyle name="常规 15" xfId="309"/>
    <cellStyle name="常规 20" xfId="310"/>
    <cellStyle name="60% - 强调文字颜色 5 2" xfId="311"/>
    <cellStyle name="标题 1 4 2 2" xfId="312"/>
    <cellStyle name="常规_exceltmp1" xfId="313"/>
    <cellStyle name="60% - 强调文字颜色 5 2 2" xfId="314"/>
    <cellStyle name="常规 2 5 3" xfId="315"/>
    <cellStyle name="60% - 强调文字颜色 5 2 3" xfId="316"/>
    <cellStyle name="常规 2 5 4" xfId="317"/>
    <cellStyle name="百分比 2 10" xfId="318"/>
    <cellStyle name="常规 2 2 2 3 2" xfId="319"/>
    <cellStyle name="60% - 强调文字颜色 5 3" xfId="320"/>
    <cellStyle name="60% - 强调文字颜色 5 3 2" xfId="321"/>
    <cellStyle name="常规 2 6 3" xfId="322"/>
    <cellStyle name="RowLevel_0" xfId="323"/>
    <cellStyle name="60% - 强调文字颜色 6 2" xfId="324"/>
    <cellStyle name="60% - 强调文字颜色 6 2 2" xfId="325"/>
    <cellStyle name="Header2" xfId="326"/>
    <cellStyle name="强调文字颜色 5 2 3" xfId="327"/>
    <cellStyle name="60% - 强调文字颜色 6 2 2 2" xfId="328"/>
    <cellStyle name="Header2 2" xfId="329"/>
    <cellStyle name="60% - 强调文字颜色 6 2 3" xfId="330"/>
    <cellStyle name="60% - 强调文字颜色 6 3" xfId="331"/>
    <cellStyle name="6mal" xfId="332"/>
    <cellStyle name="Accent1 - 20%" xfId="333"/>
    <cellStyle name="强调文字颜色 2 2 2" xfId="334"/>
    <cellStyle name="Accent4 9" xfId="335"/>
    <cellStyle name="Accent1 - 20% 2 2" xfId="336"/>
    <cellStyle name="常规 2 3 3 3" xfId="337"/>
    <cellStyle name="Accent5 - 20%" xfId="338"/>
    <cellStyle name="Accent1 - 20% 3" xfId="339"/>
    <cellStyle name="Accent1 - 40%" xfId="340"/>
    <cellStyle name="Accent6 9" xfId="341"/>
    <cellStyle name="标题 6 2 2" xfId="342"/>
    <cellStyle name="Accent1 - 40% 2" xfId="343"/>
    <cellStyle name="Accent1 - 40% 2 2" xfId="344"/>
    <cellStyle name="Accent1 - 40% 3" xfId="345"/>
    <cellStyle name="PSHeading 3 2" xfId="346"/>
    <cellStyle name="Accent1 - 60%" xfId="347"/>
    <cellStyle name="Accent1 - 60% 2" xfId="348"/>
    <cellStyle name="标题 1 5" xfId="349"/>
    <cellStyle name="注释 4 2 2" xfId="350"/>
    <cellStyle name="常规 17 2" xfId="351"/>
    <cellStyle name="Accent1 - 60% 3" xfId="352"/>
    <cellStyle name="标题 1 6" xfId="353"/>
    <cellStyle name="Date 3" xfId="354"/>
    <cellStyle name="Accent1 2" xfId="355"/>
    <cellStyle name="Currency [0]_!!!GO" xfId="356"/>
    <cellStyle name="Accent1 2 2" xfId="357"/>
    <cellStyle name="Accent1 3" xfId="358"/>
    <cellStyle name="Accent1 3 2" xfId="359"/>
    <cellStyle name="常规 2" xfId="360"/>
    <cellStyle name="Accent1 5 2" xfId="361"/>
    <cellStyle name="部门 3 2" xfId="362"/>
    <cellStyle name="Accent1 6" xfId="363"/>
    <cellStyle name="常规 2 2 3 2" xfId="364"/>
    <cellStyle name="sstot" xfId="365"/>
    <cellStyle name="Accent1 7" xfId="366"/>
    <cellStyle name="常规 2 2 3 3" xfId="367"/>
    <cellStyle name="Accent1 8" xfId="368"/>
    <cellStyle name="差_1110洱源 2" xfId="369"/>
    <cellStyle name="常规 2 2 3 4" xfId="370"/>
    <cellStyle name="Accent1 9" xfId="371"/>
    <cellStyle name="差_1110洱源 3" xfId="372"/>
    <cellStyle name="Accent2" xfId="373"/>
    <cellStyle name="常规 9 3" xfId="374"/>
    <cellStyle name="Header1 2" xfId="375"/>
    <cellStyle name="强调文字颜色 5 2 2 2" xfId="376"/>
    <cellStyle name="Accent2 - 40% 2 2" xfId="377"/>
    <cellStyle name="输入 2 4" xfId="378"/>
    <cellStyle name="日期 2" xfId="379"/>
    <cellStyle name="Accent2 - 60% 2" xfId="380"/>
    <cellStyle name="Accent5 - 40% 3" xfId="381"/>
    <cellStyle name="日期 2 2" xfId="382"/>
    <cellStyle name="Accent2 - 60% 2 2" xfId="383"/>
    <cellStyle name="日期 3" xfId="384"/>
    <cellStyle name="Accent2 - 60% 3" xfId="385"/>
    <cellStyle name="Accent2 2" xfId="386"/>
    <cellStyle name="强调文字颜色 4 3" xfId="387"/>
    <cellStyle name="t" xfId="388"/>
    <cellStyle name="Accent2 2 2" xfId="389"/>
    <cellStyle name="Accent2 3" xfId="390"/>
    <cellStyle name="Accent2 3 2" xfId="391"/>
    <cellStyle name="Accent2 4" xfId="392"/>
    <cellStyle name="Accent2 4 2" xfId="393"/>
    <cellStyle name="百分比 2 9 2 2" xfId="394"/>
    <cellStyle name="Accent2 5 2" xfId="395"/>
    <cellStyle name="百分比 2 9 3" xfId="396"/>
    <cellStyle name="常规 2 2 11" xfId="397"/>
    <cellStyle name="Accent2 6" xfId="398"/>
    <cellStyle name="常规 2 2 4 2" xfId="399"/>
    <cellStyle name="Date" xfId="400"/>
    <cellStyle name="Accent2 7" xfId="401"/>
    <cellStyle name="Accent2 8" xfId="402"/>
    <cellStyle name="Accent2 9" xfId="403"/>
    <cellStyle name="Accent3" xfId="404"/>
    <cellStyle name="Accent5 2" xfId="405"/>
    <cellStyle name="Accent3 - 20%" xfId="406"/>
    <cellStyle name="Milliers_!!!GO" xfId="407"/>
    <cellStyle name="Accent5 2 2" xfId="408"/>
    <cellStyle name="Accent3 - 20% 2" xfId="409"/>
    <cellStyle name="标题 1 3" xfId="410"/>
    <cellStyle name="百分比 4 3" xfId="411"/>
    <cellStyle name="常规 2 2 7" xfId="412"/>
    <cellStyle name="Accent3 - 20% 2 2" xfId="413"/>
    <cellStyle name="Accent5 6" xfId="414"/>
    <cellStyle name="汇总 3" xfId="415"/>
    <cellStyle name="差_0605石屏 3" xfId="416"/>
    <cellStyle name="标题 1 3 2" xfId="417"/>
    <cellStyle name="Accent3 - 20% 3" xfId="418"/>
    <cellStyle name="标题 1 4" xfId="419"/>
    <cellStyle name="Accent3 - 40%" xfId="420"/>
    <cellStyle name="Accent4 3 2" xfId="421"/>
    <cellStyle name="好_0502通海县" xfId="422"/>
    <cellStyle name="Mon閠aire [0]_!!!GO" xfId="423"/>
    <cellStyle name="Accent3 - 40% 2" xfId="424"/>
    <cellStyle name="Accent3 - 40% 2 2" xfId="425"/>
    <cellStyle name="百分比 2 6 2" xfId="426"/>
    <cellStyle name="常规 15 2 2" xfId="427"/>
    <cellStyle name="TextStyle" xfId="428"/>
    <cellStyle name="Accent3 - 40% 3" xfId="429"/>
    <cellStyle name="捠壿 [0.00]_Region Orders (2)" xfId="430"/>
    <cellStyle name="Accent4 - 60%" xfId="431"/>
    <cellStyle name="Accent3 - 60%" xfId="432"/>
    <cellStyle name="Accent4 5 2" xfId="433"/>
    <cellStyle name="Accent3 - 60% 2" xfId="434"/>
    <cellStyle name="好_M01-1 3" xfId="435"/>
    <cellStyle name="Accent3 - 60% 2 2" xfId="436"/>
    <cellStyle name="编号" xfId="437"/>
    <cellStyle name="常规 17 2 2" xfId="438"/>
    <cellStyle name="Accent3 - 60% 3" xfId="439"/>
    <cellStyle name="Accent3 2" xfId="440"/>
    <cellStyle name="Accent3 2 2" xfId="441"/>
    <cellStyle name="comma zerodec" xfId="442"/>
    <cellStyle name="Accent3 3" xfId="443"/>
    <cellStyle name="Accent3 3 2" xfId="444"/>
    <cellStyle name="解释性文本 2" xfId="445"/>
    <cellStyle name="Accent3 4" xfId="446"/>
    <cellStyle name="解释性文本 3" xfId="447"/>
    <cellStyle name="Accent3 5" xfId="448"/>
    <cellStyle name="解释性文本 3 2" xfId="449"/>
    <cellStyle name="Accent3 5 2" xfId="450"/>
    <cellStyle name="Moneda_96 Risk" xfId="451"/>
    <cellStyle name="解释性文本 4" xfId="452"/>
    <cellStyle name="Accent3 6" xfId="453"/>
    <cellStyle name="常规 2 2 5 2" xfId="454"/>
    <cellStyle name="Accent3 7" xfId="455"/>
    <cellStyle name="解释性文本 5" xfId="456"/>
    <cellStyle name="差 2" xfId="457"/>
    <cellStyle name="Accent3 8" xfId="458"/>
    <cellStyle name="解释性文本 6" xfId="459"/>
    <cellStyle name="差 3" xfId="460"/>
    <cellStyle name="常规 2 7 3 2" xfId="461"/>
    <cellStyle name="Accent3 9" xfId="462"/>
    <cellStyle name="解释性文本 7" xfId="463"/>
    <cellStyle name="差 4" xfId="464"/>
    <cellStyle name="百分比 2" xfId="465"/>
    <cellStyle name="Accent4" xfId="466"/>
    <cellStyle name="Accent4 - 20%" xfId="467"/>
    <cellStyle name="差 4 2 2" xfId="468"/>
    <cellStyle name="百分比 2 2 2" xfId="469"/>
    <cellStyle name="常规 2 4 2 4" xfId="470"/>
    <cellStyle name="Accent4 - 20% 2" xfId="471"/>
    <cellStyle name="百分比 2 2 2 2" xfId="472"/>
    <cellStyle name="Accent4 - 20% 2 2" xfId="473"/>
    <cellStyle name="百分比 2 2 2 2 2" xfId="474"/>
    <cellStyle name="Accent4 - 20% 3" xfId="475"/>
    <cellStyle name="百分比 2 2 2 3" xfId="476"/>
    <cellStyle name="强调 2 2" xfId="477"/>
    <cellStyle name="输入 4" xfId="478"/>
    <cellStyle name="Accent4 - 40%" xfId="479"/>
    <cellStyle name="百分比 2 4 2" xfId="480"/>
    <cellStyle name="常规 3 3" xfId="481"/>
    <cellStyle name="输入 4 2" xfId="482"/>
    <cellStyle name="Accent4 - 40% 2" xfId="483"/>
    <cellStyle name="百分比 2 4 2 2" xfId="484"/>
    <cellStyle name="Accent6 - 40%" xfId="485"/>
    <cellStyle name="常规 3 3 2" xfId="486"/>
    <cellStyle name="输入 4 2 2" xfId="487"/>
    <cellStyle name="Accent4 - 40% 2 2" xfId="488"/>
    <cellStyle name="Accent6 - 40% 2" xfId="489"/>
    <cellStyle name="商品名称 4" xfId="490"/>
    <cellStyle name="常规 3 4" xfId="491"/>
    <cellStyle name="输入 4 3" xfId="492"/>
    <cellStyle name="Accent4 - 40% 3" xfId="493"/>
    <cellStyle name="Accent4 - 60% 2" xfId="494"/>
    <cellStyle name="标题 7 4" xfId="495"/>
    <cellStyle name="Accent4 - 60% 2 2" xfId="496"/>
    <cellStyle name="PSSpacer" xfId="497"/>
    <cellStyle name="Accent4 - 60% 3" xfId="498"/>
    <cellStyle name="Accent6" xfId="499"/>
    <cellStyle name="Accent4 2" xfId="500"/>
    <cellStyle name="Accent4 3" xfId="501"/>
    <cellStyle name="New Times Roman" xfId="502"/>
    <cellStyle name="Accent4 4" xfId="503"/>
    <cellStyle name="借出原因" xfId="504"/>
    <cellStyle name="PSHeading 5" xfId="505"/>
    <cellStyle name="Accent4 4 2" xfId="506"/>
    <cellStyle name="标题 1 2 2" xfId="507"/>
    <cellStyle name="百分比 4 2 2" xfId="508"/>
    <cellStyle name="Accent4 6" xfId="509"/>
    <cellStyle name="常规 2 2 6 2" xfId="510"/>
    <cellStyle name="标题 1 2 3" xfId="511"/>
    <cellStyle name="Accent4 7" xfId="512"/>
    <cellStyle name="标题 1 2 4" xfId="513"/>
    <cellStyle name="Accent4 8" xfId="514"/>
    <cellStyle name="Accent5" xfId="515"/>
    <cellStyle name="常规 2 3 3 3 2" xfId="516"/>
    <cellStyle name="Accent5 - 20% 2" xfId="517"/>
    <cellStyle name="Accent5 - 20% 2 2" xfId="518"/>
    <cellStyle name="Accent5 - 20% 3" xfId="519"/>
    <cellStyle name="Input [yellow] 2 2 2" xfId="520"/>
    <cellStyle name="Accent5 - 40%" xfId="521"/>
    <cellStyle name="好 4 2" xfId="522"/>
    <cellStyle name="常规 12" xfId="523"/>
    <cellStyle name="Accent5 - 60%" xfId="524"/>
    <cellStyle name="标题 2 3 3" xfId="525"/>
    <cellStyle name="好 4 2 2" xfId="526"/>
    <cellStyle name="常规 12 2" xfId="527"/>
    <cellStyle name="Accent5 - 60% 2" xfId="528"/>
    <cellStyle name="Accent5 3" xfId="529"/>
    <cellStyle name="Category" xfId="530"/>
    <cellStyle name="Accent5 3 2" xfId="531"/>
    <cellStyle name="标题 2 3" xfId="532"/>
    <cellStyle name="Category 2" xfId="533"/>
    <cellStyle name="Accent5 4 2" xfId="534"/>
    <cellStyle name="标题 3 3" xfId="535"/>
    <cellStyle name="Comma [0]_!!!GO" xfId="536"/>
    <cellStyle name="Accent5 5" xfId="537"/>
    <cellStyle name="汇总 2" xfId="538"/>
    <cellStyle name="差_0605石屏 2" xfId="539"/>
    <cellStyle name="Accent5 5 2" xfId="540"/>
    <cellStyle name="汇总 2 2" xfId="541"/>
    <cellStyle name="差_0605石屏 2 2" xfId="542"/>
    <cellStyle name="标题 1 3 3" xfId="543"/>
    <cellStyle name="Accent5 7" xfId="544"/>
    <cellStyle name="汇总 4" xfId="545"/>
    <cellStyle name="标题 1 3 4" xfId="546"/>
    <cellStyle name="Accent5 8" xfId="547"/>
    <cellStyle name="汇总 5" xfId="548"/>
    <cellStyle name="百分比 2 3 2 2 2" xfId="549"/>
    <cellStyle name="Accent6 - 20%" xfId="550"/>
    <cellStyle name="Accent6 - 40% 2 2" xfId="551"/>
    <cellStyle name="标题 3 4 4" xfId="552"/>
    <cellStyle name="Accent6 - 40% 3" xfId="553"/>
    <cellStyle name="常规 3 3 3" xfId="554"/>
    <cellStyle name="常规_2007年云南省向人大报送政府收支预算表格式编制过程表" xfId="555"/>
    <cellStyle name="ColLevel_0" xfId="556"/>
    <cellStyle name="Accent6 - 60% 2" xfId="557"/>
    <cellStyle name="Accent6 - 60% 3" xfId="558"/>
    <cellStyle name="标题 1 4 4" xfId="559"/>
    <cellStyle name="Accent6 8" xfId="560"/>
    <cellStyle name="百分比 2 4 3" xfId="561"/>
    <cellStyle name="Comma_!!!GO" xfId="562"/>
    <cellStyle name="Currency_!!!GO" xfId="563"/>
    <cellStyle name="标题 3 3 2" xfId="564"/>
    <cellStyle name="分级显示列_1_Book1" xfId="565"/>
    <cellStyle name="Currency1" xfId="566"/>
    <cellStyle name="好 4 3" xfId="567"/>
    <cellStyle name="常规 13" xfId="568"/>
    <cellStyle name="标题 2 3 4" xfId="569"/>
    <cellStyle name="常规 2 2 11 2" xfId="570"/>
    <cellStyle name="Date 2" xfId="571"/>
    <cellStyle name="Date 2 2" xfId="572"/>
    <cellStyle name="差_0502通海县 3" xfId="573"/>
    <cellStyle name="Dollar (zero dec)" xfId="574"/>
    <cellStyle name="常规 5 2 2 2" xfId="575"/>
    <cellStyle name="Grey" xfId="576"/>
    <cellStyle name="标题 2 2" xfId="577"/>
    <cellStyle name="百分比 5 2" xfId="578"/>
    <cellStyle name="常规 2 3 6" xfId="579"/>
    <cellStyle name="Header1" xfId="580"/>
    <cellStyle name="强调文字颜色 5 2 2" xfId="581"/>
    <cellStyle name="Header2 2 2" xfId="582"/>
    <cellStyle name="Header2 3" xfId="583"/>
    <cellStyle name="Input [yellow]" xfId="584"/>
    <cellStyle name="千位分隔 2 4" xfId="585"/>
    <cellStyle name="Input [yellow] 2" xfId="586"/>
    <cellStyle name="千位分隔 2 4 2" xfId="587"/>
    <cellStyle name="Input [yellow] 2 2" xfId="588"/>
    <cellStyle name="Input [yellow] 2 3" xfId="589"/>
    <cellStyle name="常规 4 3 4 2" xfId="590"/>
    <cellStyle name="Input [yellow] 3" xfId="591"/>
    <cellStyle name="Input [yellow] 3 2" xfId="592"/>
    <cellStyle name="强调文字颜色 3 3" xfId="593"/>
    <cellStyle name="常规 2 10" xfId="594"/>
    <cellStyle name="Input Cells" xfId="595"/>
    <cellStyle name="Linked Cells" xfId="596"/>
    <cellStyle name="标题 6 3" xfId="597"/>
    <cellStyle name="Millares [0]_96 Risk" xfId="598"/>
    <cellStyle name="部门 2 2" xfId="599"/>
    <cellStyle name="常规 10 41 2" xfId="600"/>
    <cellStyle name="Millares_96 Risk" xfId="601"/>
    <cellStyle name="常规 2 2 2 2" xfId="602"/>
    <cellStyle name="Milliers [0]_!!!GO" xfId="603"/>
    <cellStyle name="千位分隔 2 3 2" xfId="604"/>
    <cellStyle name="Moneda [0]_96 Risk" xfId="605"/>
    <cellStyle name="Month" xfId="606"/>
    <cellStyle name="标题 1 2 2 2" xfId="607"/>
    <cellStyle name="数量 3" xfId="608"/>
    <cellStyle name="数量 3 2" xfId="609"/>
    <cellStyle name="Month 2" xfId="610"/>
    <cellStyle name="no dec" xfId="611"/>
    <cellStyle name="PSHeading 2" xfId="612"/>
    <cellStyle name="百分比 10" xfId="613"/>
    <cellStyle name="no dec 2" xfId="614"/>
    <cellStyle name="PSHeading 2 2" xfId="615"/>
    <cellStyle name="常规 450" xfId="616"/>
    <cellStyle name="no dec 2 2" xfId="617"/>
    <cellStyle name="PSHeading 2 2 2" xfId="618"/>
    <cellStyle name="百分比 3 3 2" xfId="619"/>
    <cellStyle name="no dec 3" xfId="620"/>
    <cellStyle name="PSHeading 2 3" xfId="621"/>
    <cellStyle name="Normal - Style1" xfId="622"/>
    <cellStyle name="百分比 2 5 2" xfId="623"/>
    <cellStyle name="Normal_!!!GO" xfId="624"/>
    <cellStyle name="per.style" xfId="625"/>
    <cellStyle name="输入 3 3" xfId="626"/>
    <cellStyle name="常规 2 9 3" xfId="627"/>
    <cellStyle name="PSInt" xfId="628"/>
    <cellStyle name="常规 2 4" xfId="629"/>
    <cellStyle name="常规 94" xfId="630"/>
    <cellStyle name="Percent [2] 2" xfId="631"/>
    <cellStyle name="t_HVAC Equipment (3)" xfId="632"/>
    <cellStyle name="常规 2 3 4" xfId="633"/>
    <cellStyle name="Percent_!!!GO" xfId="634"/>
    <cellStyle name="常规 2 3 2 3 2" xfId="635"/>
    <cellStyle name="Pourcentage_pldt" xfId="636"/>
    <cellStyle name="标题 5" xfId="637"/>
    <cellStyle name="解释性文本 2 3" xfId="638"/>
    <cellStyle name="百分比 8" xfId="639"/>
    <cellStyle name="强调文字颜色 4 2" xfId="640"/>
    <cellStyle name="PSChar 2" xfId="641"/>
    <cellStyle name="PSDate" xfId="642"/>
    <cellStyle name="编号 2 2" xfId="643"/>
    <cellStyle name="PSHeading 3 3" xfId="644"/>
    <cellStyle name="PSDate 2" xfId="645"/>
    <cellStyle name="编号 2 2 2" xfId="646"/>
    <cellStyle name="标题 4 4 2 2" xfId="647"/>
    <cellStyle name="PSDec" xfId="648"/>
    <cellStyle name="常规 10" xfId="649"/>
    <cellStyle name="PSDec 2" xfId="650"/>
    <cellStyle name="编号 4" xfId="651"/>
    <cellStyle name="常规 16 2" xfId="652"/>
    <cellStyle name="PSHeading" xfId="653"/>
    <cellStyle name="常规 451" xfId="654"/>
    <cellStyle name="PSHeading 2 2 3" xfId="655"/>
    <cellStyle name="PSHeading 2 4" xfId="656"/>
    <cellStyle name="PSHeading 3" xfId="657"/>
    <cellStyle name="常规 2 9 3 2" xfId="658"/>
    <cellStyle name="PSInt 2" xfId="659"/>
    <cellStyle name="常规 2 4 2" xfId="660"/>
    <cellStyle name="输入 3" xfId="661"/>
    <cellStyle name="常规 2 9" xfId="662"/>
    <cellStyle name="PSSpacer 2" xfId="663"/>
    <cellStyle name="sstot 2" xfId="664"/>
    <cellStyle name="Standard_AREAS" xfId="665"/>
    <cellStyle name="强调文字颜色 4 3 2" xfId="666"/>
    <cellStyle name="t 2" xfId="667"/>
    <cellStyle name="常规 2 3 4 2" xfId="668"/>
    <cellStyle name="t_HVAC Equipment (3) 2" xfId="669"/>
    <cellStyle name="百分比 2 11" xfId="670"/>
    <cellStyle name="千位分隔 2 2" xfId="671"/>
    <cellStyle name="百分比 2 3 5" xfId="672"/>
    <cellStyle name="百分比 2 11 2" xfId="673"/>
    <cellStyle name="千位分隔 3" xfId="674"/>
    <cellStyle name="标题 4 2" xfId="675"/>
    <cellStyle name="解释性文本 2 2 2" xfId="676"/>
    <cellStyle name="百分比 7 2" xfId="677"/>
    <cellStyle name="百分比 2 12" xfId="678"/>
    <cellStyle name="标题 10" xfId="679"/>
    <cellStyle name="差 4 2" xfId="680"/>
    <cellStyle name="百分比 2 2" xfId="681"/>
    <cellStyle name="百分比 2 2 3" xfId="682"/>
    <cellStyle name="百分比 2 2 3 2" xfId="683"/>
    <cellStyle name="百分比 2 3" xfId="684"/>
    <cellStyle name="常规_Sheet3" xfId="685"/>
    <cellStyle name="百分比 2 3 2" xfId="686"/>
    <cellStyle name="常规 2 14" xfId="687"/>
    <cellStyle name="百分比 2 3 2 2" xfId="688"/>
    <cellStyle name="常规 2 14 2" xfId="689"/>
    <cellStyle name="百分比 2 3 2 3" xfId="690"/>
    <cellStyle name="百分比 2 3 3" xfId="691"/>
    <cellStyle name="常规 2 15" xfId="692"/>
    <cellStyle name="百分比 2 3 3 2" xfId="693"/>
    <cellStyle name="百分比 2 4" xfId="694"/>
    <cellStyle name="百分比 2 4 3 2" xfId="695"/>
    <cellStyle name="百分比 2 4 4" xfId="696"/>
    <cellStyle name="百分比 2 5" xfId="697"/>
    <cellStyle name="常规 15 2" xfId="698"/>
    <cellStyle name="百分比 2 6" xfId="699"/>
    <cellStyle name="标题 2 2 2" xfId="700"/>
    <cellStyle name="常规 15 3" xfId="701"/>
    <cellStyle name="百分比 2 7" xfId="702"/>
    <cellStyle name="标题 2 2 3" xfId="703"/>
    <cellStyle name="百分比 2 8" xfId="704"/>
    <cellStyle name="百分比 3" xfId="705"/>
    <cellStyle name="百分比 3 2" xfId="706"/>
    <cellStyle name="百分比 3 2 2" xfId="707"/>
    <cellStyle name="百分比 3 3" xfId="708"/>
    <cellStyle name="编号 2" xfId="709"/>
    <cellStyle name="百分比 3 4" xfId="710"/>
    <cellStyle name="常规 2 2 6" xfId="711"/>
    <cellStyle name="百分比 4 2" xfId="712"/>
    <cellStyle name="标题 1 2" xfId="713"/>
    <cellStyle name="百分比 6 2" xfId="714"/>
    <cellStyle name="标题 3 2" xfId="715"/>
    <cellStyle name="标题 5 2" xfId="716"/>
    <cellStyle name="百分比 8 2" xfId="717"/>
    <cellStyle name="标题 6" xfId="718"/>
    <cellStyle name="解释性文本 2 4" xfId="719"/>
    <cellStyle name="百分比 9" xfId="720"/>
    <cellStyle name="标题 6 2" xfId="721"/>
    <cellStyle name="百分比 9 2" xfId="722"/>
    <cellStyle name="标题1 4" xfId="723"/>
    <cellStyle name="捠壿_Region Orders (2)" xfId="724"/>
    <cellStyle name="编号 2 3" xfId="725"/>
    <cellStyle name="编号 3" xfId="726"/>
    <cellStyle name="标题 1 3 2 2" xfId="727"/>
    <cellStyle name="标题 1 5 3" xfId="728"/>
    <cellStyle name="标题 2 4 2" xfId="729"/>
    <cellStyle name="常规 17 3" xfId="730"/>
    <cellStyle name="标题 1 7" xfId="731"/>
    <cellStyle name="常规 11" xfId="732"/>
    <cellStyle name="标题 2 3 2" xfId="733"/>
    <cellStyle name="常规 11 2" xfId="734"/>
    <cellStyle name="标题 2 3 2 2" xfId="735"/>
    <cellStyle name="标题 2 4" xfId="736"/>
    <cellStyle name="标题 2 4 2 2" xfId="737"/>
    <cellStyle name="标题 2 4 3" xfId="738"/>
    <cellStyle name="好 5 2" xfId="739"/>
    <cellStyle name="标题 3 2 2 2" xfId="740"/>
    <cellStyle name="标题 2 4 4" xfId="741"/>
    <cellStyle name="标题 2 5" xfId="742"/>
    <cellStyle name="常规 18 3" xfId="743"/>
    <cellStyle name="标题 2 7" xfId="744"/>
    <cellStyle name="标题 2 5 2" xfId="745"/>
    <cellStyle name="标题 2 5 3" xfId="746"/>
    <cellStyle name="常规 5 42" xfId="747"/>
    <cellStyle name="常规 18 2" xfId="748"/>
    <cellStyle name="标题 2 6" xfId="749"/>
    <cellStyle name="好 5" xfId="750"/>
    <cellStyle name="标题 3 2 2" xfId="751"/>
    <cellStyle name="好 6" xfId="752"/>
    <cellStyle name="标题 3 2 3" xfId="753"/>
    <cellStyle name="标题 3 4 3" xfId="754"/>
    <cellStyle name="标题 3 3 2 2" xfId="755"/>
    <cellStyle name="标题 3 3 3" xfId="756"/>
    <cellStyle name="商品名称 3 2" xfId="757"/>
    <cellStyle name="标题 3 3 4" xfId="758"/>
    <cellStyle name="标题 3 4" xfId="759"/>
    <cellStyle name="标题 3 4 2" xfId="760"/>
    <cellStyle name="标题 4 4 3" xfId="761"/>
    <cellStyle name="标题 3 4 2 2" xfId="762"/>
    <cellStyle name="标题 3 5" xfId="763"/>
    <cellStyle name="标题 3 5 2" xfId="764"/>
    <cellStyle name="常规 9" xfId="765"/>
    <cellStyle name="标题 3 5 3" xfId="766"/>
    <cellStyle name="常规 19 2" xfId="767"/>
    <cellStyle name="标题 3 6" xfId="768"/>
    <cellStyle name="常规 19 3" xfId="769"/>
    <cellStyle name="数量 2 2 2" xfId="770"/>
    <cellStyle name="标题 3 7" xfId="771"/>
    <cellStyle name="千位分隔 3 2" xfId="772"/>
    <cellStyle name="标题 4 2 2" xfId="773"/>
    <cellStyle name="千位分隔 3 2 2" xfId="774"/>
    <cellStyle name="标题 4 2 2 2" xfId="775"/>
    <cellStyle name="千位分隔 3 3" xfId="776"/>
    <cellStyle name="标题 4 2 3" xfId="777"/>
    <cellStyle name="标题 4 2 4" xfId="778"/>
    <cellStyle name="千位分隔 4" xfId="779"/>
    <cellStyle name="标题 4 3" xfId="780"/>
    <cellStyle name="千位分隔 4 2" xfId="781"/>
    <cellStyle name="标题 4 3 2" xfId="782"/>
    <cellStyle name="标题 4 3 2 2" xfId="783"/>
    <cellStyle name="标题 4 3 3" xfId="784"/>
    <cellStyle name="标题 4 3 4" xfId="785"/>
    <cellStyle name="千位分隔 5 2" xfId="786"/>
    <cellStyle name="标题 4 4 2" xfId="787"/>
    <cellStyle name="标题 4 4 4" xfId="788"/>
    <cellStyle name="千位分隔 6" xfId="789"/>
    <cellStyle name="标题 4 5" xfId="790"/>
    <cellStyle name="差_1110洱源" xfId="791"/>
    <cellStyle name="常规 25 2" xfId="792"/>
    <cellStyle name="千位分隔 7" xfId="793"/>
    <cellStyle name="标题 4 6" xfId="794"/>
    <cellStyle name="千位分隔 8" xfId="795"/>
    <cellStyle name="标题 4 7" xfId="796"/>
    <cellStyle name="标题 5 2 2" xfId="797"/>
    <cellStyle name="标题 5 3" xfId="798"/>
    <cellStyle name="标题 6 4" xfId="799"/>
    <cellStyle name="标题 7" xfId="800"/>
    <cellStyle name="标题 7 2" xfId="801"/>
    <cellStyle name="标题 7 2 2" xfId="802"/>
    <cellStyle name="标题 7 3" xfId="803"/>
    <cellStyle name="标题 8" xfId="804"/>
    <cellStyle name="常规 2 7" xfId="805"/>
    <cellStyle name="标题 8 2" xfId="806"/>
    <cellStyle name="输入 2" xfId="807"/>
    <cellStyle name="常规 2 8" xfId="808"/>
    <cellStyle name="标题 8 3" xfId="809"/>
    <cellStyle name="标题 9" xfId="810"/>
    <cellStyle name="常规 2 2 2 2 2 2" xfId="811"/>
    <cellStyle name="标题1" xfId="812"/>
    <cellStyle name="标题1 2" xfId="813"/>
    <cellStyle name="好_0605石屏 3" xfId="814"/>
    <cellStyle name="标题1 2 2" xfId="815"/>
    <cellStyle name="标题1 2 2 2" xfId="816"/>
    <cellStyle name="差 5 2" xfId="817"/>
    <cellStyle name="标题1 2 3" xfId="818"/>
    <cellStyle name="标题1 3" xfId="819"/>
    <cellStyle name="标题1 3 2" xfId="820"/>
    <cellStyle name="表标题" xfId="821"/>
    <cellStyle name="表标题 2" xfId="822"/>
    <cellStyle name="常规 2 2" xfId="823"/>
    <cellStyle name="部门" xfId="824"/>
    <cellStyle name="常规 2 2 2" xfId="825"/>
    <cellStyle name="部门 2" xfId="826"/>
    <cellStyle name="常规 10 41" xfId="827"/>
    <cellStyle name="常规 2 2 2 2 2" xfId="828"/>
    <cellStyle name="部门 2 2 2" xfId="829"/>
    <cellStyle name="常规 2 2 2 3" xfId="830"/>
    <cellStyle name="部门 2 3" xfId="831"/>
    <cellStyle name="常规 2 2 3" xfId="832"/>
    <cellStyle name="部门 3" xfId="833"/>
    <cellStyle name="解释性文本 5 2" xfId="834"/>
    <cellStyle name="差 2 2" xfId="835"/>
    <cellStyle name="差 2 2 2" xfId="836"/>
    <cellStyle name="解释性文本 5 3" xfId="837"/>
    <cellStyle name="差 2 3" xfId="838"/>
    <cellStyle name="差 2 4" xfId="839"/>
    <cellStyle name="差 3 2" xfId="840"/>
    <cellStyle name="差_0605石屏县" xfId="841"/>
    <cellStyle name="警告文本 6" xfId="842"/>
    <cellStyle name="差 3 2 2" xfId="843"/>
    <cellStyle name="差 3 3" xfId="844"/>
    <cellStyle name="差 3 4" xfId="845"/>
    <cellStyle name="差 4 3" xfId="846"/>
    <cellStyle name="差 4 4" xfId="847"/>
    <cellStyle name="差 5" xfId="848"/>
    <cellStyle name="差 5 3" xfId="849"/>
    <cellStyle name="差_0502通海县 2 2" xfId="850"/>
    <cellStyle name="差 6" xfId="851"/>
    <cellStyle name="常规 5 2 3" xfId="852"/>
    <cellStyle name="差 8" xfId="853"/>
    <cellStyle name="差_0502通海县" xfId="854"/>
    <cellStyle name="差_0502通海县 2" xfId="855"/>
    <cellStyle name="差_0605石屏县 2" xfId="856"/>
    <cellStyle name="差_0605石屏县 2 2" xfId="857"/>
    <cellStyle name="差_0605石屏县 3" xfId="858"/>
    <cellStyle name="差_1110洱源 2 2" xfId="859"/>
    <cellStyle name="差_11大理" xfId="860"/>
    <cellStyle name="差_11大理 2" xfId="861"/>
    <cellStyle name="差_11大理 3" xfId="862"/>
    <cellStyle name="常规 2 2 3 2 2" xfId="863"/>
    <cellStyle name="差_2007年地州资金往来对账表" xfId="864"/>
    <cellStyle name="差_2007年地州资金往来对账表 2" xfId="865"/>
    <cellStyle name="差_2007年地州资金往来对账表 2 2" xfId="866"/>
    <cellStyle name="差_2007年地州资金往来对账表 3" xfId="867"/>
    <cellStyle name="常规 28" xfId="868"/>
    <cellStyle name="差_2008年地州对账表(国库资金）" xfId="869"/>
    <cellStyle name="差_2008年地州对账表(国库资金） 2" xfId="870"/>
    <cellStyle name="适中 3" xfId="871"/>
    <cellStyle name="差_2008年地州对账表(国库资金） 2 2" xfId="872"/>
    <cellStyle name="差_Book1" xfId="873"/>
    <cellStyle name="差_M01-1" xfId="874"/>
    <cellStyle name="输入 3 2" xfId="875"/>
    <cellStyle name="常规 2 9 2" xfId="876"/>
    <cellStyle name="常规 2 3" xfId="877"/>
    <cellStyle name="昗弨_Pacific Region P&amp;L" xfId="878"/>
    <cellStyle name="差_M01-1 2" xfId="879"/>
    <cellStyle name="输入 3 2 2" xfId="880"/>
    <cellStyle name="常规 2 9 2 2" xfId="881"/>
    <cellStyle name="常规 2 3 2" xfId="882"/>
    <cellStyle name="常规 2 3 2 2" xfId="883"/>
    <cellStyle name="差_M01-1 2 2" xfId="884"/>
    <cellStyle name="常规 2 3 3" xfId="885"/>
    <cellStyle name="差_M01-1 3" xfId="886"/>
    <cellStyle name="常规 10 2" xfId="887"/>
    <cellStyle name="常规 10 2 2" xfId="888"/>
    <cellStyle name="常规 3 3 2 3" xfId="889"/>
    <cellStyle name="常规 10 2 2 2" xfId="890"/>
    <cellStyle name="汇总 6 2" xfId="891"/>
    <cellStyle name="常规 10 2 3" xfId="892"/>
    <cellStyle name="常规 10 2_报预算局：2016年云南省及省本级1-7月社保基金预算执行情况表（0823）" xfId="893"/>
    <cellStyle name="常规 10 3" xfId="894"/>
    <cellStyle name="常规 11 2 2" xfId="895"/>
    <cellStyle name="常规 11 3" xfId="896"/>
    <cellStyle name="常规 11 3 2" xfId="897"/>
    <cellStyle name="常规 430" xfId="898"/>
    <cellStyle name="常规 13 2" xfId="899"/>
    <cellStyle name="好 4 4" xfId="900"/>
    <cellStyle name="常规 14" xfId="901"/>
    <cellStyle name="常规 14 2" xfId="902"/>
    <cellStyle name="检查单元格 2 2 2" xfId="903"/>
    <cellStyle name="常规 21" xfId="904"/>
    <cellStyle name="常规 16" xfId="905"/>
    <cellStyle name="分级显示行_1_Book1" xfId="906"/>
    <cellStyle name="常规 6 4 2" xfId="907"/>
    <cellStyle name="常规 4 2 2 2 2" xfId="908"/>
    <cellStyle name="注释 4 2" xfId="909"/>
    <cellStyle name="常规 22" xfId="910"/>
    <cellStyle name="常规 17" xfId="911"/>
    <cellStyle name="注释 4 3" xfId="912"/>
    <cellStyle name="常规 23" xfId="913"/>
    <cellStyle name="常规 18" xfId="914"/>
    <cellStyle name="常规 5 42 2" xfId="915"/>
    <cellStyle name="常规 18 2 2" xfId="916"/>
    <cellStyle name="注释 4 4" xfId="917"/>
    <cellStyle name="常规 24" xfId="918"/>
    <cellStyle name="常规 19" xfId="919"/>
    <cellStyle name="常规 19 10" xfId="920"/>
    <cellStyle name="常规 19 2 2" xfId="921"/>
    <cellStyle name="适中 3 3" xfId="922"/>
    <cellStyle name="强调文字颜色 3 3 2" xfId="923"/>
    <cellStyle name="常规 2 10 2" xfId="924"/>
    <cellStyle name="常规 2 11" xfId="925"/>
    <cellStyle name="适中 4 3" xfId="926"/>
    <cellStyle name="常规 2 11 2" xfId="927"/>
    <cellStyle name="常规_Sheet1" xfId="928"/>
    <cellStyle name="常规 2 12" xfId="929"/>
    <cellStyle name="常规 2 13" xfId="930"/>
    <cellStyle name="常规 2 13 2" xfId="931"/>
    <cellStyle name="常规 2 2 2 2 3" xfId="932"/>
    <cellStyle name="强调文字颜色 1 2" xfId="933"/>
    <cellStyle name="常规 2 2 2 4 2" xfId="934"/>
    <cellStyle name="常规 2 2 3 3 2" xfId="935"/>
    <cellStyle name="常规 2 2 5" xfId="936"/>
    <cellStyle name="数量" xfId="937"/>
    <cellStyle name="常规 2 3 2 2 2" xfId="938"/>
    <cellStyle name="数量 2" xfId="939"/>
    <cellStyle name="常规 2 3 2 2 2 2" xfId="940"/>
    <cellStyle name="常规 2 3 2 2 3" xfId="941"/>
    <cellStyle name="常规 2 3 2 3" xfId="942"/>
    <cellStyle name="常规 2 3 5" xfId="943"/>
    <cellStyle name="常规 2 3 5 2" xfId="944"/>
    <cellStyle name="常规 2 4 2 2" xfId="945"/>
    <cellStyle name="常规 2 4 2 2 2" xfId="946"/>
    <cellStyle name="输出 2 2 2" xfId="947"/>
    <cellStyle name="常规 2 4 2 3" xfId="948"/>
    <cellStyle name="常规 2 4 2 3 2" xfId="949"/>
    <cellStyle name="常规 2 4 3" xfId="950"/>
    <cellStyle name="常规 2 4 3 2" xfId="951"/>
    <cellStyle name="常规 2 4 4" xfId="952"/>
    <cellStyle name="常规 2 4 4 2" xfId="953"/>
    <cellStyle name="常规 7 2 2" xfId="954"/>
    <cellStyle name="常规 2 4 5" xfId="955"/>
    <cellStyle name="输入 3 4" xfId="956"/>
    <cellStyle name="好_2008年地州对账表(国库资金） 2" xfId="957"/>
    <cellStyle name="常规 2 9 4" xfId="958"/>
    <cellStyle name="常规 2 5" xfId="959"/>
    <cellStyle name="常规 2 5 2" xfId="960"/>
    <cellStyle name="检查单元格 6" xfId="961"/>
    <cellStyle name="常规 2 5 2 2" xfId="962"/>
    <cellStyle name="常规 2 5 2 2 2" xfId="963"/>
    <cellStyle name="输出 3 2 2" xfId="964"/>
    <cellStyle name="检查单元格 7" xfId="965"/>
    <cellStyle name="常规 2 5 2 3" xfId="966"/>
    <cellStyle name="千位分隔 2" xfId="967"/>
    <cellStyle name="常规 7 3 2" xfId="968"/>
    <cellStyle name="常规 2 5 5" xfId="969"/>
    <cellStyle name="常规 2 6" xfId="970"/>
    <cellStyle name="常规 2 6 2" xfId="971"/>
    <cellStyle name="常规 2 6 2 2" xfId="972"/>
    <cellStyle name="常规 2 6 2 2 2" xfId="973"/>
    <cellStyle name="常规 2 6 3 2" xfId="974"/>
    <cellStyle name="检查单元格 3 2 2" xfId="975"/>
    <cellStyle name="常规 2 6 4" xfId="976"/>
    <cellStyle name="常规 2 6 4 2" xfId="977"/>
    <cellStyle name="常规 2 7 3" xfId="978"/>
    <cellStyle name="输入 2 2" xfId="979"/>
    <cellStyle name="常规 2 8 2" xfId="980"/>
    <cellStyle name="常规 30" xfId="981"/>
    <cellStyle name="常规 25" xfId="982"/>
    <cellStyle name="常规 26" xfId="983"/>
    <cellStyle name="常规 27" xfId="984"/>
    <cellStyle name="常规 29" xfId="985"/>
    <cellStyle name="输出 4 2" xfId="986"/>
    <cellStyle name="常规 3" xfId="987"/>
    <cellStyle name="输出 4 2 2" xfId="988"/>
    <cellStyle name="常规 3 2" xfId="989"/>
    <cellStyle name="适中 4" xfId="990"/>
    <cellStyle name="常规 3 2 2" xfId="991"/>
    <cellStyle name="适中 4 2" xfId="992"/>
    <cellStyle name="常规 3 2 2 2" xfId="993"/>
    <cellStyle name="适中 6" xfId="994"/>
    <cellStyle name="常规 3 2 4" xfId="995"/>
    <cellStyle name="常规 3 2 4 2" xfId="996"/>
    <cellStyle name="常规 3 3 2 2" xfId="997"/>
    <cellStyle name="常规 3 3 2 2 2" xfId="998"/>
    <cellStyle name="常规 3 3 3 2" xfId="999"/>
    <cellStyle name="常规_2007年云南省向人大报送政府收支预算表格式编制过程表 2" xfId="1000"/>
    <cellStyle name="常规 3 3 4" xfId="1001"/>
    <cellStyle name="强调 3" xfId="1002"/>
    <cellStyle name="常规 3 3 4 2" xfId="1003"/>
    <cellStyle name="常规 3 4 2" xfId="1004"/>
    <cellStyle name="检查单元格 2 4" xfId="1005"/>
    <cellStyle name="常规 3 4 2 2" xfId="1006"/>
    <cellStyle name="常规 3 5" xfId="1007"/>
    <cellStyle name="常规 3 5 2" xfId="1008"/>
    <cellStyle name="常规 3 6" xfId="1009"/>
    <cellStyle name="常规 3 6 2" xfId="1010"/>
    <cellStyle name="常规 3 7" xfId="1011"/>
    <cellStyle name="常规 3 8" xfId="1012"/>
    <cellStyle name="常规 3_Book1" xfId="1013"/>
    <cellStyle name="输出 4 3" xfId="1014"/>
    <cellStyle name="常规 4" xfId="1015"/>
    <cellStyle name="常规 4 2" xfId="1016"/>
    <cellStyle name="常规 4 4" xfId="1017"/>
    <cellStyle name="常规 4 2 2" xfId="1018"/>
    <cellStyle name="常规 6 4" xfId="1019"/>
    <cellStyle name="常规 4 2 2 2" xfId="1020"/>
    <cellStyle name="常规 4 5" xfId="1021"/>
    <cellStyle name="常规 4 2 3" xfId="1022"/>
    <cellStyle name="常规 7 4" xfId="1023"/>
    <cellStyle name="常规 4 2 3 2" xfId="1024"/>
    <cellStyle name="常规 4 6" xfId="1025"/>
    <cellStyle name="常规 4 2 4" xfId="1026"/>
    <cellStyle name="常规 8 4" xfId="1027"/>
    <cellStyle name="常规 444" xfId="1028"/>
    <cellStyle name="常规 439" xfId="1029"/>
    <cellStyle name="常规 4 6 2" xfId="1030"/>
    <cellStyle name="常规 4 2 4 2" xfId="1031"/>
    <cellStyle name="常规 4 7" xfId="1032"/>
    <cellStyle name="常规 4 2 5" xfId="1033"/>
    <cellStyle name="常规 4 3" xfId="1034"/>
    <cellStyle name="常规 5 4" xfId="1035"/>
    <cellStyle name="常规 4 3 2" xfId="1036"/>
    <cellStyle name="常规 5 4 2" xfId="1037"/>
    <cellStyle name="常规 4 3 2 2" xfId="1038"/>
    <cellStyle name="常规 4 3 2 2 2" xfId="1039"/>
    <cellStyle name="常规 4 3 2 3" xfId="1040"/>
    <cellStyle name="常规 5 5" xfId="1041"/>
    <cellStyle name="常规 4 3 3" xfId="1042"/>
    <cellStyle name="常规 4 3 3 2" xfId="1043"/>
    <cellStyle name="常规 4 3 4" xfId="1044"/>
    <cellStyle name="常规 431" xfId="1045"/>
    <cellStyle name="链接单元格 2" xfId="1046"/>
    <cellStyle name="常规 432" xfId="1047"/>
    <cellStyle name="好_1110洱源 2 2" xfId="1048"/>
    <cellStyle name="常规 448" xfId="1049"/>
    <cellStyle name="常规 449" xfId="1050"/>
    <cellStyle name="常规 452" xfId="1051"/>
    <cellStyle name="常规 5 2 3 2" xfId="1052"/>
    <cellStyle name="常规 5 2 4" xfId="1053"/>
    <cellStyle name="常规 5 3 2" xfId="1054"/>
    <cellStyle name="常规 6 2 2" xfId="1055"/>
    <cellStyle name="常规 6 3" xfId="1056"/>
    <cellStyle name="常规 6 3 2" xfId="1057"/>
    <cellStyle name="常规 6 3 2 2" xfId="1058"/>
    <cellStyle name="常规 6 3 3" xfId="1059"/>
    <cellStyle name="常规 7" xfId="1060"/>
    <cellStyle name="常规 7 2" xfId="1061"/>
    <cellStyle name="常规 8" xfId="1062"/>
    <cellStyle name="注释 7" xfId="1063"/>
    <cellStyle name="常规 9 2 2" xfId="1064"/>
    <cellStyle name="常规 9 2 2 2" xfId="1065"/>
    <cellStyle name="注释 8" xfId="1066"/>
    <cellStyle name="常规 9 2 3" xfId="1067"/>
    <cellStyle name="常规 9 3 2" xfId="1068"/>
    <cellStyle name="常规 9 4" xfId="1069"/>
    <cellStyle name="常规 9 5" xfId="1070"/>
    <cellStyle name="常规 95" xfId="1071"/>
    <cellStyle name="常规_2004年基金预算(二稿)" xfId="1072"/>
    <cellStyle name="计算 2 3" xfId="1073"/>
    <cellStyle name="常规_2007年云南省向人大报送政府收支预算表格式编制过程表 2 2" xfId="1074"/>
    <cellStyle name="数量 4" xfId="1075"/>
    <cellStyle name="常规_2007年云南省向人大报送政府收支预算表格式编制过程表 2 2 2" xfId="1076"/>
    <cellStyle name="计算 2 4" xfId="1077"/>
    <cellStyle name="常规_2007年云南省向人大报送政府收支预算表格式编制过程表 2 3" xfId="1078"/>
    <cellStyle name="常规_2007年云南省向人大报送政府收支预算表格式编制过程表 2 4 2" xfId="1079"/>
    <cellStyle name="超级链接 3" xfId="1080"/>
    <cellStyle name="超链接 2" xfId="1081"/>
    <cellStyle name="超链接 2 2" xfId="1082"/>
    <cellStyle name="超链接 2 2 2" xfId="1083"/>
    <cellStyle name="超链接 3" xfId="1084"/>
    <cellStyle name="超链接 3 2" xfId="1085"/>
    <cellStyle name="超链接 4" xfId="1086"/>
    <cellStyle name="超链接 4 2" xfId="1087"/>
    <cellStyle name="好 2" xfId="1088"/>
    <cellStyle name="好 2 2" xfId="1089"/>
    <cellStyle name="好 2 2 2" xfId="1090"/>
    <cellStyle name="好 3" xfId="1091"/>
    <cellStyle name="好 3 2" xfId="1092"/>
    <cellStyle name="好 4" xfId="1093"/>
    <cellStyle name="好 5 3" xfId="1094"/>
    <cellStyle name="好_2008年地州对账表(国库资金） 2 2" xfId="1095"/>
    <cellStyle name="商品名称 2 3" xfId="1096"/>
    <cellStyle name="好 8" xfId="1097"/>
    <cellStyle name="好_0502通海县 2" xfId="1098"/>
    <cellStyle name="好_0502通海县 2 2" xfId="1099"/>
    <cellStyle name="好_0502通海县 3" xfId="1100"/>
    <cellStyle name="好_0605石屏" xfId="1101"/>
    <cellStyle name="好_0605石屏 2" xfId="1102"/>
    <cellStyle name="好_0605石屏 2 2" xfId="1103"/>
    <cellStyle name="好_0605石屏县" xfId="1104"/>
    <cellStyle name="好_0605石屏县 2" xfId="1105"/>
    <cellStyle name="好_0605石屏县 3" xfId="1106"/>
    <cellStyle name="好_1110洱源" xfId="1107"/>
    <cellStyle name="好_1110洱源 2" xfId="1108"/>
    <cellStyle name="解释性文本 4 3" xfId="1109"/>
    <cellStyle name="好_1110洱源 3" xfId="1110"/>
    <cellStyle name="解释性文本 4 4" xfId="1111"/>
    <cellStyle name="好_11大理" xfId="1112"/>
    <cellStyle name="好_11大理 2" xfId="1113"/>
    <cellStyle name="好_11大理 2 2" xfId="1114"/>
    <cellStyle name="好_M01-1 2" xfId="1115"/>
    <cellStyle name="好_11大理 3" xfId="1116"/>
    <cellStyle name="好_2007年地州资金往来对账表" xfId="1117"/>
    <cellStyle name="好_2007年地州资金往来对账表 2" xfId="1118"/>
    <cellStyle name="好_2007年地州资金往来对账表 2 2" xfId="1119"/>
    <cellStyle name="好_2008年地州对账表(国库资金） 3" xfId="1120"/>
    <cellStyle name="好_Book1" xfId="1121"/>
    <cellStyle name="好_Book1 2" xfId="1122"/>
    <cellStyle name="好_M01-1" xfId="1123"/>
    <cellStyle name="好_M01-1 2 2" xfId="1124"/>
    <cellStyle name="后继超级链接" xfId="1125"/>
    <cellStyle name="后继超级链接 2" xfId="1126"/>
    <cellStyle name="后继超级链接 2 2" xfId="1127"/>
    <cellStyle name="后继超级链接 3" xfId="1128"/>
    <cellStyle name="汇总 2 2 2" xfId="1129"/>
    <cellStyle name="汇总 2 2 2 2" xfId="1130"/>
    <cellStyle name="汇总 8" xfId="1131"/>
    <cellStyle name="汇总 2 2 3" xfId="1132"/>
    <cellStyle name="警告文本 2 2 2" xfId="1133"/>
    <cellStyle name="检查单元格 2" xfId="1134"/>
    <cellStyle name="汇总 2 3" xfId="1135"/>
    <cellStyle name="检查单元格 2 2" xfId="1136"/>
    <cellStyle name="汇总 2 3 2" xfId="1137"/>
    <cellStyle name="检查单元格 3" xfId="1138"/>
    <cellStyle name="汇总 2 4" xfId="1139"/>
    <cellStyle name="检查单元格 3 2" xfId="1140"/>
    <cellStyle name="汇总 2 4 2" xfId="1141"/>
    <cellStyle name="检查单元格 4" xfId="1142"/>
    <cellStyle name="汇总 2 5" xfId="1143"/>
    <cellStyle name="汇总 3 2" xfId="1144"/>
    <cellStyle name="汇总 3 2 2" xfId="1145"/>
    <cellStyle name="汇总 3 2 2 2" xfId="1146"/>
    <cellStyle name="汇总 3 2 3" xfId="1147"/>
    <cellStyle name="警告文本 3 2 2" xfId="1148"/>
    <cellStyle name="汇总 3 3 2" xfId="1149"/>
    <cellStyle name="汇总 3 4" xfId="1150"/>
    <cellStyle name="汇总 3 4 2" xfId="1151"/>
    <cellStyle name="汇总 3 5" xfId="1152"/>
    <cellStyle name="汇总 4 2" xfId="1153"/>
    <cellStyle name="汇总 4 2 2" xfId="1154"/>
    <cellStyle name="汇总 4 2 2 2" xfId="1155"/>
    <cellStyle name="汇总 4 2 3" xfId="1156"/>
    <cellStyle name="警告文本 4 2 2" xfId="1157"/>
    <cellStyle name="汇总 4 3" xfId="1158"/>
    <cellStyle name="汇总 4 3 2" xfId="1159"/>
    <cellStyle name="汇总 4 4" xfId="1160"/>
    <cellStyle name="汇总 4 4 2" xfId="1161"/>
    <cellStyle name="汇总 4 5" xfId="1162"/>
    <cellStyle name="汇总 5 2" xfId="1163"/>
    <cellStyle name="汇总 5 2 2" xfId="1164"/>
    <cellStyle name="汇总 5 3" xfId="1165"/>
    <cellStyle name="汇总 5 3 2" xfId="1166"/>
    <cellStyle name="汇总 5 4" xfId="1167"/>
    <cellStyle name="千分位_97-917" xfId="1168"/>
    <cellStyle name="汇总 7 2" xfId="1169"/>
    <cellStyle name="汇总 8 2" xfId="1170"/>
    <cellStyle name="计算 2" xfId="1171"/>
    <cellStyle name="计算 2 2" xfId="1172"/>
    <cellStyle name="计算 2 2 2" xfId="1173"/>
    <cellStyle name="计算 3" xfId="1174"/>
    <cellStyle name="计算 3 2" xfId="1175"/>
    <cellStyle name="计算 3 2 2" xfId="1176"/>
    <cellStyle name="计算 3 4" xfId="1177"/>
    <cellStyle name="计算 4 2" xfId="1178"/>
    <cellStyle name="计算 4 3" xfId="1179"/>
    <cellStyle name="计算 4 4" xfId="1180"/>
    <cellStyle name="计算 5" xfId="1181"/>
    <cellStyle name="计算 5 2" xfId="1182"/>
    <cellStyle name="计算 5 3" xfId="1183"/>
    <cellStyle name="计算 6" xfId="1184"/>
    <cellStyle name="计算 7" xfId="1185"/>
    <cellStyle name="计算 8" xfId="1186"/>
    <cellStyle name="检查单元格 2 3" xfId="1187"/>
    <cellStyle name="检查单元格 3 3" xfId="1188"/>
    <cellStyle name="检查单元格 4 2" xfId="1189"/>
    <cellStyle name="检查单元格 4 2 2" xfId="1190"/>
    <cellStyle name="检查单元格 4 3" xfId="1191"/>
    <cellStyle name="检查单元格 4 4" xfId="1192"/>
    <cellStyle name="检查单元格 5" xfId="1193"/>
    <cellStyle name="检查单元格 5 2" xfId="1194"/>
    <cellStyle name="检查单元格 5 3" xfId="1195"/>
    <cellStyle name="检查单元格 8" xfId="1196"/>
    <cellStyle name="解释性文本 3 3" xfId="1197"/>
    <cellStyle name="解释性文本 3 4" xfId="1198"/>
    <cellStyle name="解释性文本 4 2" xfId="1199"/>
    <cellStyle name="解释性文本 4 2 2" xfId="1200"/>
    <cellStyle name="借出原因 2" xfId="1201"/>
    <cellStyle name="借出原因 2 2" xfId="1202"/>
    <cellStyle name="借出原因 2 2 2" xfId="1203"/>
    <cellStyle name="借出原因 2 3" xfId="1204"/>
    <cellStyle name="借出原因 3" xfId="1205"/>
    <cellStyle name="借出原因 3 2" xfId="1206"/>
    <cellStyle name="借出原因 4" xfId="1207"/>
    <cellStyle name="警告文本 2" xfId="1208"/>
    <cellStyle name="警告文本 2 2" xfId="1209"/>
    <cellStyle name="警告文本 2 3" xfId="1210"/>
    <cellStyle name="警告文本 2 4" xfId="1211"/>
    <cellStyle name="警告文本 3" xfId="1212"/>
    <cellStyle name="警告文本 3 2" xfId="1213"/>
    <cellStyle name="警告文本 3 3" xfId="1214"/>
    <cellStyle name="警告文本 3 4" xfId="1215"/>
    <cellStyle name="警告文本 4" xfId="1216"/>
    <cellStyle name="警告文本 4 3" xfId="1217"/>
    <cellStyle name="警告文本 4 4" xfId="1218"/>
    <cellStyle name="警告文本 5" xfId="1219"/>
    <cellStyle name="警告文本 5 2" xfId="1220"/>
    <cellStyle name="警告文本 5 3" xfId="1221"/>
    <cellStyle name="警告文本 7" xfId="1222"/>
    <cellStyle name="链接单元格 2 2" xfId="1223"/>
    <cellStyle name="链接单元格 2 2 2" xfId="1224"/>
    <cellStyle name="链接单元格 2 3" xfId="1225"/>
    <cellStyle name="链接单元格 2 4" xfId="1226"/>
    <cellStyle name="链接单元格 3 2" xfId="1227"/>
    <cellStyle name="链接单元格 3 3" xfId="1228"/>
    <cellStyle name="链接单元格 3 4" xfId="1229"/>
    <cellStyle name="链接单元格 4 2" xfId="1230"/>
    <cellStyle name="链接单元格 4 2 2" xfId="1231"/>
    <cellStyle name="链接单元格 4 3" xfId="1232"/>
    <cellStyle name="链接单元格 4 4" xfId="1233"/>
    <cellStyle name="链接单元格 5 2" xfId="1234"/>
    <cellStyle name="链接单元格 5 3" xfId="1235"/>
    <cellStyle name="普通_97-917" xfId="1236"/>
    <cellStyle name="千位分隔 11" xfId="1237"/>
    <cellStyle name="千分位[0]_laroux" xfId="1238"/>
    <cellStyle name="输入 8" xfId="1239"/>
    <cellStyle name="常规_表样--2016年1至7月云南省及省本级地方财政收支执行情况（国资预算）全省数据与国库一致send预算局826" xfId="1240"/>
    <cellStyle name="千位[0]_ 方正PC" xfId="1241"/>
    <cellStyle name="千位_ 方正PC" xfId="1242"/>
    <cellStyle name="千位分隔 11 2" xfId="1243"/>
    <cellStyle name="千位分隔 2 2 2" xfId="1244"/>
    <cellStyle name="千位分隔 4 6" xfId="1245"/>
    <cellStyle name="千位分隔 4 6 2" xfId="1246"/>
    <cellStyle name="千位分隔 7 2" xfId="1247"/>
    <cellStyle name="千位分隔 8 2" xfId="1248"/>
    <cellStyle name="强调文字颜色 4 2 2 2" xfId="1249"/>
    <cellStyle name="千位分隔 9" xfId="1250"/>
    <cellStyle name="强调 1" xfId="1251"/>
    <cellStyle name="强调 1 2" xfId="1252"/>
    <cellStyle name="强调 2" xfId="1253"/>
    <cellStyle name="强调 3 2" xfId="1254"/>
    <cellStyle name="强调文字颜色 1 2 2" xfId="1255"/>
    <cellStyle name="强调文字颜色 1 2 2 2" xfId="1256"/>
    <cellStyle name="强调文字颜色 1 2 3" xfId="1257"/>
    <cellStyle name="强调文字颜色 6 2 2 2" xfId="1258"/>
    <cellStyle name="强调文字颜色 1 3" xfId="1259"/>
    <cellStyle name="强调文字颜色 1 3 2" xfId="1260"/>
    <cellStyle name="强调文字颜色 2 2" xfId="1261"/>
    <cellStyle name="强调文字颜色 2 2 3" xfId="1262"/>
    <cellStyle name="强调文字颜色 2 3" xfId="1263"/>
    <cellStyle name="强调文字颜色 3 2" xfId="1264"/>
    <cellStyle name="适中 2 3" xfId="1265"/>
    <cellStyle name="强调文字颜色 3 2 2" xfId="1266"/>
    <cellStyle name="强调文字颜色 3 2 2 2" xfId="1267"/>
    <cellStyle name="适中 2 4" xfId="1268"/>
    <cellStyle name="强调文字颜色 3 2 3" xfId="1269"/>
    <cellStyle name="强调文字颜色 4 2 2" xfId="1270"/>
    <cellStyle name="强调文字颜色 4 2 3" xfId="1271"/>
    <cellStyle name="强调文字颜色 5 2" xfId="1272"/>
    <cellStyle name="强调文字颜色 5 3" xfId="1273"/>
    <cellStyle name="强调文字颜色 5 3 2" xfId="1274"/>
    <cellStyle name="强调文字颜色 6 2" xfId="1275"/>
    <cellStyle name="强调文字颜色 6 2 2" xfId="1276"/>
    <cellStyle name="强调文字颜色 6 2 3" xfId="1277"/>
    <cellStyle name="强调文字颜色 6 3" xfId="1278"/>
    <cellStyle name="强调文字颜色 6 3 2" xfId="1279"/>
    <cellStyle name="日期 2 2 2" xfId="1280"/>
    <cellStyle name="日期 2 3" xfId="1281"/>
    <cellStyle name="日期 3 2" xfId="1282"/>
    <cellStyle name="日期 4" xfId="1283"/>
    <cellStyle name="商品名称" xfId="1284"/>
    <cellStyle name="商品名称 2" xfId="1285"/>
    <cellStyle name="商品名称 2 2 2" xfId="1286"/>
    <cellStyle name="商品名称 3" xfId="1287"/>
    <cellStyle name="适中 2" xfId="1288"/>
    <cellStyle name="适中 3 2" xfId="1289"/>
    <cellStyle name="适中 3 2 2" xfId="1290"/>
    <cellStyle name="适中 3 4" xfId="1291"/>
    <cellStyle name="适中 4 2 2" xfId="1292"/>
    <cellStyle name="适中 4 4" xfId="1293"/>
    <cellStyle name="输出 2" xfId="1294"/>
    <cellStyle name="输出 2 2" xfId="1295"/>
    <cellStyle name="输出 2 3" xfId="1296"/>
    <cellStyle name="输出 2 4" xfId="1297"/>
    <cellStyle name="输出 3" xfId="1298"/>
    <cellStyle name="输出 3 2" xfId="1299"/>
    <cellStyle name="输出 4" xfId="1300"/>
    <cellStyle name="输出 5" xfId="1301"/>
    <cellStyle name="寘嬫愗傝_Region Orders (2)" xfId="1302"/>
    <cellStyle name="输出 5 2" xfId="1303"/>
    <cellStyle name="输出 5 3" xfId="1304"/>
    <cellStyle name="输出 6" xfId="1305"/>
    <cellStyle name="输出 7" xfId="1306"/>
    <cellStyle name="输出 8" xfId="1307"/>
    <cellStyle name="输入 2 2 2" xfId="1308"/>
    <cellStyle name="输入 2 3" xfId="1309"/>
    <cellStyle name="输入 4 4" xfId="1310"/>
    <cellStyle name="输入 5" xfId="1311"/>
    <cellStyle name="输入 5 2" xfId="1312"/>
    <cellStyle name="输入 5 3" xfId="1313"/>
    <cellStyle name="输入 6" xfId="1314"/>
    <cellStyle name="输入 7" xfId="1315"/>
    <cellStyle name="数量 2 2" xfId="1316"/>
    <cellStyle name="数量 2 3" xfId="1317"/>
    <cellStyle name="未定义" xfId="1318"/>
    <cellStyle name="样式 1" xfId="1319"/>
    <cellStyle name="寘嬫愗傝 [0.00]_Region Orders (2)" xfId="1320"/>
    <cellStyle name="注释 2 2" xfId="1321"/>
    <cellStyle name="注释 2 2 2" xfId="1322"/>
    <cellStyle name="注释 2 3" xfId="1323"/>
    <cellStyle name="注释 2 4" xfId="1324"/>
    <cellStyle name="注释 3" xfId="1325"/>
    <cellStyle name="注释 3 2" xfId="1326"/>
    <cellStyle name="注释 3 2 2" xfId="1327"/>
    <cellStyle name="注释 3 3" xfId="1328"/>
    <cellStyle name="注释 3 4" xfId="1329"/>
    <cellStyle name="注释 4" xfId="1330"/>
    <cellStyle name="注释 5" xfId="1331"/>
    <cellStyle name="注释 5 2" xfId="1332"/>
    <cellStyle name="注释 5 3" xfId="1333"/>
    <cellStyle name="注释 6" xfId="1334"/>
    <cellStyle name="Normal" xfId="1335"/>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externalLink" Target="externalLinks/externalLink3.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4.1.26%20%202024&#24180;&#27838;&#30410;&#21306;&#22320;&#26041;&#36130;&#25919;&#39044;&#31639;&#33609;&#26696;-&#25968;&#20540;-&#19978;&#20250;&#312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目录"/>
      <sheetName val="表1收支执行简表"/>
      <sheetName val="表2收入执行情况"/>
      <sheetName val="表3支出执行情况"/>
      <sheetName val="表4经济分类支出"/>
      <sheetName val="表5基金简表"/>
      <sheetName val="表6国资简表"/>
      <sheetName val="表7社保简表"/>
      <sheetName val="表8公共预算"/>
      <sheetName val="表9收入预算"/>
      <sheetName val="表10支出预算"/>
      <sheetName val="表11经济分类预算"/>
      <sheetName val="12基金预算"/>
      <sheetName val="表13国资预算"/>
      <sheetName val="表14社保预算"/>
      <sheetName val="表15债务情况表"/>
      <sheetName val="23年执行经济分类"/>
      <sheetName val="24年预算经济分类"/>
    </sheetNames>
    <sheetDataSet>
      <sheetData sheetId="0"/>
      <sheetData sheetId="1"/>
      <sheetData sheetId="2"/>
      <sheetData sheetId="3"/>
      <sheetData sheetId="4"/>
      <sheetData sheetId="5"/>
      <sheetData sheetId="6"/>
      <sheetData sheetId="7"/>
      <sheetData sheetId="8"/>
      <sheetData sheetId="9"/>
      <sheetData sheetId="10"/>
      <sheetData sheetId="11">
        <row r="4">
          <cell r="A4">
            <v>201</v>
          </cell>
          <cell r="B4" t="str">
            <v>一般公共服务</v>
          </cell>
          <cell r="C4">
            <v>33149</v>
          </cell>
          <cell r="D4">
            <v>32325</v>
          </cell>
          <cell r="E4">
            <v>29232</v>
          </cell>
          <cell r="F4">
            <v>26457.4</v>
          </cell>
        </row>
        <row r="5">
          <cell r="A5">
            <v>20101</v>
          </cell>
          <cell r="B5" t="str">
            <v>   人大事务</v>
          </cell>
          <cell r="C5">
            <v>1046</v>
          </cell>
          <cell r="D5">
            <v>835</v>
          </cell>
          <cell r="E5">
            <v>768</v>
          </cell>
          <cell r="F5">
            <v>842</v>
          </cell>
        </row>
        <row r="6">
          <cell r="A6">
            <v>2010101</v>
          </cell>
          <cell r="B6" t="str">
            <v>     行政运行</v>
          </cell>
          <cell r="C6">
            <v>802</v>
          </cell>
          <cell r="D6">
            <v>691</v>
          </cell>
          <cell r="E6">
            <v>679</v>
          </cell>
          <cell r="F6">
            <v>672</v>
          </cell>
        </row>
        <row r="7">
          <cell r="A7">
            <v>2010102</v>
          </cell>
          <cell r="B7" t="str">
            <v>     一般行政管理事务</v>
          </cell>
          <cell r="C7">
            <v>38</v>
          </cell>
          <cell r="D7">
            <v>0</v>
          </cell>
          <cell r="E7">
            <v>0</v>
          </cell>
          <cell r="F7">
            <v>0</v>
          </cell>
        </row>
        <row r="8">
          <cell r="A8">
            <v>2010103</v>
          </cell>
          <cell r="B8" t="str">
            <v>     机关服务</v>
          </cell>
          <cell r="C8">
            <v>18</v>
          </cell>
          <cell r="D8">
            <v>0</v>
          </cell>
          <cell r="E8">
            <v>0</v>
          </cell>
          <cell r="F8">
            <v>0</v>
          </cell>
        </row>
        <row r="9">
          <cell r="A9">
            <v>2010104</v>
          </cell>
          <cell r="B9" t="str">
            <v>     人大会议</v>
          </cell>
          <cell r="C9">
            <v>0</v>
          </cell>
          <cell r="D9">
            <v>0</v>
          </cell>
          <cell r="E9">
            <v>42</v>
          </cell>
          <cell r="F9">
            <v>40</v>
          </cell>
        </row>
        <row r="10">
          <cell r="A10">
            <v>2010105</v>
          </cell>
          <cell r="B10" t="str">
            <v>     人大立法</v>
          </cell>
          <cell r="C10">
            <v>0</v>
          </cell>
          <cell r="D10">
            <v>0</v>
          </cell>
          <cell r="E10">
            <v>0</v>
          </cell>
          <cell r="F10">
            <v>0</v>
          </cell>
        </row>
        <row r="11">
          <cell r="A11">
            <v>2010106</v>
          </cell>
          <cell r="B11" t="str">
            <v>     人大监督</v>
          </cell>
          <cell r="C11">
            <v>0</v>
          </cell>
          <cell r="D11">
            <v>0</v>
          </cell>
          <cell r="E11">
            <v>0</v>
          </cell>
          <cell r="F11">
            <v>0</v>
          </cell>
        </row>
        <row r="12">
          <cell r="A12">
            <v>2010107</v>
          </cell>
          <cell r="B12" t="str">
            <v>     人大代表履职能力提升</v>
          </cell>
          <cell r="C12">
            <v>0</v>
          </cell>
          <cell r="D12">
            <v>0</v>
          </cell>
          <cell r="E12">
            <v>0</v>
          </cell>
          <cell r="F12">
            <v>0</v>
          </cell>
        </row>
        <row r="13">
          <cell r="A13">
            <v>2010108</v>
          </cell>
          <cell r="B13" t="str">
            <v>     代表工作</v>
          </cell>
          <cell r="C13">
            <v>9</v>
          </cell>
          <cell r="D13">
            <v>0</v>
          </cell>
          <cell r="E13">
            <v>0</v>
          </cell>
          <cell r="F13">
            <v>80</v>
          </cell>
        </row>
        <row r="14">
          <cell r="A14">
            <v>2010109</v>
          </cell>
          <cell r="B14" t="str">
            <v>     人大信访工作</v>
          </cell>
          <cell r="C14">
            <v>0</v>
          </cell>
          <cell r="D14">
            <v>0</v>
          </cell>
          <cell r="E14">
            <v>0</v>
          </cell>
          <cell r="F14">
            <v>0</v>
          </cell>
        </row>
        <row r="15">
          <cell r="A15">
            <v>2010150</v>
          </cell>
          <cell r="B15" t="str">
            <v>     事业运行</v>
          </cell>
          <cell r="C15">
            <v>0</v>
          </cell>
          <cell r="D15">
            <v>0</v>
          </cell>
          <cell r="E15">
            <v>0</v>
          </cell>
          <cell r="F15">
            <v>0</v>
          </cell>
        </row>
        <row r="16">
          <cell r="A16">
            <v>2010199</v>
          </cell>
          <cell r="B16" t="str">
            <v>     其他人大事务支出</v>
          </cell>
          <cell r="C16">
            <v>179</v>
          </cell>
          <cell r="D16">
            <v>144</v>
          </cell>
          <cell r="E16">
            <v>47</v>
          </cell>
          <cell r="F16">
            <v>50</v>
          </cell>
        </row>
        <row r="17">
          <cell r="A17">
            <v>20102</v>
          </cell>
          <cell r="B17" t="str">
            <v>   政协事务</v>
          </cell>
          <cell r="C17">
            <v>905</v>
          </cell>
          <cell r="D17">
            <v>745</v>
          </cell>
          <cell r="E17">
            <v>749</v>
          </cell>
          <cell r="F17">
            <v>717.16</v>
          </cell>
        </row>
        <row r="18">
          <cell r="A18">
            <v>2010201</v>
          </cell>
          <cell r="B18" t="str">
            <v>     行政运行</v>
          </cell>
          <cell r="C18">
            <v>768</v>
          </cell>
          <cell r="D18">
            <v>604</v>
          </cell>
          <cell r="E18">
            <v>570</v>
          </cell>
          <cell r="F18">
            <v>547.16</v>
          </cell>
        </row>
        <row r="19">
          <cell r="A19">
            <v>2010202</v>
          </cell>
          <cell r="B19" t="str">
            <v>     一般行政管理事务</v>
          </cell>
          <cell r="C19">
            <v>39</v>
          </cell>
          <cell r="D19">
            <v>0</v>
          </cell>
          <cell r="E19">
            <v>90</v>
          </cell>
          <cell r="F19">
            <v>80</v>
          </cell>
        </row>
        <row r="20">
          <cell r="A20">
            <v>2010203</v>
          </cell>
          <cell r="B20" t="str">
            <v>     机关服务</v>
          </cell>
          <cell r="C20">
            <v>0</v>
          </cell>
          <cell r="D20">
            <v>0</v>
          </cell>
          <cell r="E20">
            <v>0</v>
          </cell>
          <cell r="F20">
            <v>0</v>
          </cell>
        </row>
        <row r="21">
          <cell r="A21">
            <v>2010204</v>
          </cell>
          <cell r="B21" t="str">
            <v>     政协会议</v>
          </cell>
          <cell r="C21">
            <v>0</v>
          </cell>
          <cell r="D21">
            <v>0</v>
          </cell>
          <cell r="E21">
            <v>50</v>
          </cell>
          <cell r="F21">
            <v>40</v>
          </cell>
        </row>
        <row r="22">
          <cell r="A22">
            <v>2010205</v>
          </cell>
          <cell r="B22" t="str">
            <v>     委员视察</v>
          </cell>
          <cell r="C22">
            <v>0</v>
          </cell>
          <cell r="D22">
            <v>0</v>
          </cell>
          <cell r="E22">
            <v>0</v>
          </cell>
          <cell r="F22">
            <v>0</v>
          </cell>
        </row>
        <row r="23">
          <cell r="A23">
            <v>2010206</v>
          </cell>
          <cell r="B23" t="str">
            <v>     参政议政</v>
          </cell>
          <cell r="C23">
            <v>0</v>
          </cell>
          <cell r="D23">
            <v>0</v>
          </cell>
          <cell r="E23">
            <v>0</v>
          </cell>
          <cell r="F23">
            <v>0</v>
          </cell>
        </row>
        <row r="24">
          <cell r="A24">
            <v>2010250</v>
          </cell>
          <cell r="B24" t="str">
            <v>     事业运行</v>
          </cell>
          <cell r="C24">
            <v>0</v>
          </cell>
          <cell r="D24">
            <v>0</v>
          </cell>
          <cell r="E24">
            <v>0</v>
          </cell>
          <cell r="F24">
            <v>0</v>
          </cell>
        </row>
        <row r="25">
          <cell r="A25">
            <v>2010299</v>
          </cell>
          <cell r="B25" t="str">
            <v>     其他政协事务支出</v>
          </cell>
          <cell r="C25">
            <v>98</v>
          </cell>
          <cell r="D25">
            <v>141</v>
          </cell>
          <cell r="E25">
            <v>39</v>
          </cell>
          <cell r="F25">
            <v>50</v>
          </cell>
        </row>
        <row r="26">
          <cell r="A26">
            <v>20103</v>
          </cell>
          <cell r="B26" t="str">
            <v>   政府办公厅（室）及相关机构事务</v>
          </cell>
          <cell r="C26">
            <v>10596</v>
          </cell>
          <cell r="D26">
            <v>13064</v>
          </cell>
          <cell r="E26">
            <v>8580</v>
          </cell>
          <cell r="F26">
            <v>10436.56</v>
          </cell>
        </row>
        <row r="27">
          <cell r="A27">
            <v>2010301</v>
          </cell>
          <cell r="B27" t="str">
            <v>     行政运行</v>
          </cell>
          <cell r="C27">
            <v>10216</v>
          </cell>
          <cell r="D27">
            <v>12464</v>
          </cell>
          <cell r="E27">
            <v>8252</v>
          </cell>
          <cell r="F27">
            <v>10045.16</v>
          </cell>
        </row>
        <row r="28">
          <cell r="A28">
            <v>2010302</v>
          </cell>
          <cell r="B28" t="str">
            <v>     一般行政管理事务</v>
          </cell>
          <cell r="C28">
            <v>0</v>
          </cell>
          <cell r="D28">
            <v>0</v>
          </cell>
          <cell r="E28">
            <v>6</v>
          </cell>
          <cell r="F28">
            <v>0</v>
          </cell>
        </row>
        <row r="29">
          <cell r="A29">
            <v>2010303</v>
          </cell>
          <cell r="B29" t="str">
            <v>     机关服务</v>
          </cell>
          <cell r="C29">
            <v>0</v>
          </cell>
          <cell r="D29">
            <v>0</v>
          </cell>
          <cell r="E29">
            <v>0</v>
          </cell>
          <cell r="F29">
            <v>0</v>
          </cell>
        </row>
        <row r="30">
          <cell r="A30">
            <v>2010304</v>
          </cell>
          <cell r="B30" t="str">
            <v>     专项服务</v>
          </cell>
          <cell r="C30">
            <v>0</v>
          </cell>
          <cell r="D30">
            <v>0</v>
          </cell>
          <cell r="E30">
            <v>0</v>
          </cell>
          <cell r="F30">
            <v>0</v>
          </cell>
        </row>
        <row r="31">
          <cell r="A31">
            <v>2010305</v>
          </cell>
          <cell r="B31" t="str">
            <v>     专项业务及机关事务管理</v>
          </cell>
          <cell r="C31">
            <v>0</v>
          </cell>
          <cell r="D31">
            <v>0</v>
          </cell>
          <cell r="E31">
            <v>0</v>
          </cell>
          <cell r="F31">
            <v>0</v>
          </cell>
        </row>
        <row r="32">
          <cell r="A32">
            <v>2010306</v>
          </cell>
          <cell r="B32" t="str">
            <v>     政务公开审批</v>
          </cell>
          <cell r="C32">
            <v>0</v>
          </cell>
          <cell r="D32">
            <v>0</v>
          </cell>
          <cell r="E32">
            <v>0</v>
          </cell>
          <cell r="F32">
            <v>0</v>
          </cell>
        </row>
        <row r="33">
          <cell r="A33">
            <v>2010309</v>
          </cell>
          <cell r="B33" t="str">
            <v>     参事事务</v>
          </cell>
          <cell r="C33">
            <v>0</v>
          </cell>
          <cell r="D33">
            <v>0</v>
          </cell>
          <cell r="E33">
            <v>0</v>
          </cell>
          <cell r="F33">
            <v>0</v>
          </cell>
        </row>
        <row r="34">
          <cell r="A34">
            <v>2010350</v>
          </cell>
          <cell r="B34" t="str">
            <v>     事业运行</v>
          </cell>
          <cell r="C34">
            <v>0</v>
          </cell>
          <cell r="D34">
            <v>0</v>
          </cell>
          <cell r="E34">
            <v>0</v>
          </cell>
          <cell r="F34">
            <v>0</v>
          </cell>
        </row>
        <row r="35">
          <cell r="A35">
            <v>2010399</v>
          </cell>
          <cell r="B35" t="str">
            <v>     其他政府办公厅（室）及相关机构事务支出</v>
          </cell>
          <cell r="C35">
            <v>380</v>
          </cell>
          <cell r="D35">
            <v>600</v>
          </cell>
          <cell r="E35">
            <v>322</v>
          </cell>
          <cell r="F35">
            <v>391.4</v>
          </cell>
        </row>
        <row r="36">
          <cell r="A36">
            <v>20104</v>
          </cell>
          <cell r="B36" t="str">
            <v>   发展与改革事务</v>
          </cell>
          <cell r="C36">
            <v>1095</v>
          </cell>
          <cell r="D36">
            <v>736</v>
          </cell>
          <cell r="E36">
            <v>1479</v>
          </cell>
          <cell r="F36">
            <v>1283.37</v>
          </cell>
        </row>
        <row r="37">
          <cell r="A37">
            <v>2010401</v>
          </cell>
          <cell r="B37" t="str">
            <v>     行政运行</v>
          </cell>
          <cell r="C37">
            <v>761</v>
          </cell>
          <cell r="D37">
            <v>644</v>
          </cell>
          <cell r="E37">
            <v>588</v>
          </cell>
          <cell r="F37">
            <v>548.95</v>
          </cell>
        </row>
        <row r="38">
          <cell r="A38">
            <v>2010402</v>
          </cell>
          <cell r="B38" t="str">
            <v>     一般行政管理事务</v>
          </cell>
          <cell r="C38">
            <v>0</v>
          </cell>
          <cell r="D38">
            <v>0</v>
          </cell>
          <cell r="E38">
            <v>0</v>
          </cell>
          <cell r="F38">
            <v>0</v>
          </cell>
        </row>
        <row r="39">
          <cell r="A39">
            <v>2010403</v>
          </cell>
          <cell r="B39" t="str">
            <v>     机关服务</v>
          </cell>
          <cell r="C39">
            <v>0</v>
          </cell>
          <cell r="D39">
            <v>0</v>
          </cell>
          <cell r="E39">
            <v>0</v>
          </cell>
          <cell r="F39">
            <v>0</v>
          </cell>
        </row>
        <row r="40">
          <cell r="A40">
            <v>2010404</v>
          </cell>
          <cell r="B40" t="str">
            <v>     战略规划与实施</v>
          </cell>
          <cell r="C40">
            <v>0</v>
          </cell>
          <cell r="D40">
            <v>0</v>
          </cell>
          <cell r="E40">
            <v>0</v>
          </cell>
          <cell r="F40">
            <v>0</v>
          </cell>
        </row>
        <row r="41">
          <cell r="A41">
            <v>2010405</v>
          </cell>
          <cell r="B41" t="str">
            <v>     日常经济运行调节</v>
          </cell>
          <cell r="C41">
            <v>0</v>
          </cell>
          <cell r="D41">
            <v>0</v>
          </cell>
          <cell r="E41">
            <v>0</v>
          </cell>
          <cell r="F41">
            <v>0</v>
          </cell>
        </row>
        <row r="42">
          <cell r="A42">
            <v>2010406</v>
          </cell>
          <cell r="B42" t="str">
            <v>     社会事业发展规划</v>
          </cell>
          <cell r="C42">
            <v>0</v>
          </cell>
          <cell r="D42">
            <v>0</v>
          </cell>
          <cell r="E42">
            <v>0</v>
          </cell>
          <cell r="F42">
            <v>517</v>
          </cell>
        </row>
        <row r="43">
          <cell r="A43">
            <v>2010407</v>
          </cell>
          <cell r="B43" t="str">
            <v>     经济体制改革研究</v>
          </cell>
          <cell r="C43">
            <v>0</v>
          </cell>
          <cell r="D43">
            <v>0</v>
          </cell>
          <cell r="E43">
            <v>0</v>
          </cell>
          <cell r="F43">
            <v>0</v>
          </cell>
        </row>
        <row r="44">
          <cell r="A44">
            <v>2010408</v>
          </cell>
          <cell r="B44" t="str">
            <v>     物价管理</v>
          </cell>
          <cell r="C44">
            <v>0</v>
          </cell>
          <cell r="D44">
            <v>0</v>
          </cell>
          <cell r="E44">
            <v>0</v>
          </cell>
          <cell r="F44">
            <v>0</v>
          </cell>
        </row>
        <row r="45">
          <cell r="A45">
            <v>2010450</v>
          </cell>
          <cell r="B45" t="str">
            <v>     事业运行</v>
          </cell>
          <cell r="C45">
            <v>0</v>
          </cell>
          <cell r="D45">
            <v>0</v>
          </cell>
          <cell r="E45">
            <v>0</v>
          </cell>
          <cell r="F45">
            <v>0</v>
          </cell>
        </row>
        <row r="46">
          <cell r="A46">
            <v>2010499</v>
          </cell>
          <cell r="B46" t="str">
            <v>     其他发展与改革事务支出</v>
          </cell>
          <cell r="C46">
            <v>334</v>
          </cell>
          <cell r="D46">
            <v>92</v>
          </cell>
          <cell r="E46">
            <v>891</v>
          </cell>
          <cell r="F46">
            <v>217.42</v>
          </cell>
        </row>
        <row r="47">
          <cell r="A47">
            <v>20105</v>
          </cell>
          <cell r="B47" t="str">
            <v>   统计信息事务</v>
          </cell>
          <cell r="C47">
            <v>387</v>
          </cell>
          <cell r="D47">
            <v>438</v>
          </cell>
          <cell r="E47">
            <v>365</v>
          </cell>
          <cell r="F47">
            <v>444.06</v>
          </cell>
        </row>
        <row r="48">
          <cell r="A48">
            <v>2010501</v>
          </cell>
          <cell r="B48" t="str">
            <v>     行政运行</v>
          </cell>
          <cell r="C48">
            <v>337</v>
          </cell>
          <cell r="D48">
            <v>338</v>
          </cell>
          <cell r="E48">
            <v>269</v>
          </cell>
          <cell r="F48">
            <v>275.06</v>
          </cell>
        </row>
        <row r="49">
          <cell r="A49">
            <v>2010502</v>
          </cell>
          <cell r="B49" t="str">
            <v>     一般行政管理事务</v>
          </cell>
          <cell r="C49">
            <v>0</v>
          </cell>
          <cell r="D49">
            <v>0</v>
          </cell>
          <cell r="E49">
            <v>0</v>
          </cell>
          <cell r="F49">
            <v>0</v>
          </cell>
        </row>
        <row r="50">
          <cell r="A50">
            <v>2010503</v>
          </cell>
          <cell r="B50" t="str">
            <v>     机关服务</v>
          </cell>
          <cell r="C50">
            <v>0</v>
          </cell>
          <cell r="D50">
            <v>0</v>
          </cell>
          <cell r="E50">
            <v>0</v>
          </cell>
          <cell r="F50">
            <v>0</v>
          </cell>
        </row>
        <row r="51">
          <cell r="A51">
            <v>2010504</v>
          </cell>
          <cell r="B51" t="str">
            <v>     信息事务</v>
          </cell>
          <cell r="C51">
            <v>0</v>
          </cell>
          <cell r="D51">
            <v>0</v>
          </cell>
          <cell r="E51">
            <v>0</v>
          </cell>
          <cell r="F51">
            <v>0</v>
          </cell>
        </row>
        <row r="52">
          <cell r="A52">
            <v>2010505</v>
          </cell>
          <cell r="B52" t="str">
            <v>     专项统计业务</v>
          </cell>
          <cell r="C52">
            <v>50</v>
          </cell>
          <cell r="D52">
            <v>0</v>
          </cell>
          <cell r="E52">
            <v>20</v>
          </cell>
          <cell r="F52">
            <v>60</v>
          </cell>
        </row>
        <row r="53">
          <cell r="A53">
            <v>2010506</v>
          </cell>
          <cell r="B53" t="str">
            <v>     统计管理</v>
          </cell>
          <cell r="C53">
            <v>0</v>
          </cell>
          <cell r="D53">
            <v>0</v>
          </cell>
          <cell r="E53">
            <v>0</v>
          </cell>
          <cell r="F53">
            <v>0</v>
          </cell>
        </row>
        <row r="54">
          <cell r="A54">
            <v>2010507</v>
          </cell>
          <cell r="B54" t="str">
            <v>     专项普查活动</v>
          </cell>
          <cell r="C54">
            <v>0</v>
          </cell>
          <cell r="D54">
            <v>0</v>
          </cell>
          <cell r="E54">
            <v>74</v>
          </cell>
          <cell r="F54">
            <v>96</v>
          </cell>
        </row>
        <row r="55">
          <cell r="A55">
            <v>2010508</v>
          </cell>
          <cell r="B55" t="str">
            <v>     统计抽样调查</v>
          </cell>
          <cell r="C55">
            <v>0</v>
          </cell>
          <cell r="D55">
            <v>0</v>
          </cell>
          <cell r="E55">
            <v>2</v>
          </cell>
          <cell r="F55">
            <v>0</v>
          </cell>
        </row>
        <row r="56">
          <cell r="A56">
            <v>2010550</v>
          </cell>
          <cell r="B56" t="str">
            <v>     事业运行</v>
          </cell>
          <cell r="C56">
            <v>0</v>
          </cell>
          <cell r="D56">
            <v>0</v>
          </cell>
          <cell r="E56">
            <v>0</v>
          </cell>
          <cell r="F56">
            <v>0</v>
          </cell>
        </row>
        <row r="57">
          <cell r="A57">
            <v>2010599</v>
          </cell>
          <cell r="B57" t="str">
            <v>     其他统计信息事务支出</v>
          </cell>
          <cell r="C57">
            <v>0</v>
          </cell>
          <cell r="D57">
            <v>100</v>
          </cell>
          <cell r="E57">
            <v>0</v>
          </cell>
          <cell r="F57">
            <v>13</v>
          </cell>
        </row>
        <row r="58">
          <cell r="A58">
            <v>20106</v>
          </cell>
          <cell r="B58" t="str">
            <v>   财政事务</v>
          </cell>
          <cell r="C58">
            <v>2166</v>
          </cell>
          <cell r="D58">
            <v>1907</v>
          </cell>
          <cell r="E58">
            <v>1635</v>
          </cell>
          <cell r="F58">
            <v>1190.08</v>
          </cell>
        </row>
        <row r="59">
          <cell r="A59">
            <v>2010601</v>
          </cell>
          <cell r="B59" t="str">
            <v>     行政运行</v>
          </cell>
          <cell r="C59">
            <v>1744</v>
          </cell>
          <cell r="D59">
            <v>1807</v>
          </cell>
          <cell r="E59">
            <v>1302</v>
          </cell>
          <cell r="F59">
            <v>882.84</v>
          </cell>
        </row>
        <row r="60">
          <cell r="A60">
            <v>2010602</v>
          </cell>
          <cell r="B60" t="str">
            <v>     一般行政管理事务</v>
          </cell>
          <cell r="C60">
            <v>45</v>
          </cell>
          <cell r="D60">
            <v>0</v>
          </cell>
          <cell r="E60">
            <v>6</v>
          </cell>
          <cell r="F60">
            <v>0</v>
          </cell>
        </row>
        <row r="61">
          <cell r="A61">
            <v>2010603</v>
          </cell>
          <cell r="B61" t="str">
            <v>     机关服务</v>
          </cell>
          <cell r="C61">
            <v>0</v>
          </cell>
          <cell r="D61">
            <v>0</v>
          </cell>
          <cell r="E61">
            <v>0</v>
          </cell>
          <cell r="F61">
            <v>0</v>
          </cell>
        </row>
        <row r="62">
          <cell r="A62">
            <v>2010604</v>
          </cell>
          <cell r="B62" t="str">
            <v>     预算改革业务</v>
          </cell>
          <cell r="C62">
            <v>0</v>
          </cell>
          <cell r="D62">
            <v>0</v>
          </cell>
          <cell r="E62">
            <v>15</v>
          </cell>
          <cell r="F62">
            <v>0</v>
          </cell>
        </row>
        <row r="63">
          <cell r="A63">
            <v>2010605</v>
          </cell>
          <cell r="B63" t="str">
            <v>     财政国库业务</v>
          </cell>
          <cell r="C63">
            <v>0</v>
          </cell>
          <cell r="D63">
            <v>0</v>
          </cell>
          <cell r="E63">
            <v>0</v>
          </cell>
          <cell r="F63">
            <v>0</v>
          </cell>
        </row>
        <row r="64">
          <cell r="A64">
            <v>2010606</v>
          </cell>
          <cell r="B64" t="str">
            <v>     财政监察</v>
          </cell>
          <cell r="C64">
            <v>0</v>
          </cell>
          <cell r="D64">
            <v>0</v>
          </cell>
          <cell r="E64">
            <v>0</v>
          </cell>
          <cell r="F64">
            <v>0</v>
          </cell>
        </row>
        <row r="65">
          <cell r="A65">
            <v>2010607</v>
          </cell>
          <cell r="B65" t="str">
            <v>     信息化建设</v>
          </cell>
          <cell r="C65">
            <v>68</v>
          </cell>
          <cell r="D65">
            <v>100</v>
          </cell>
          <cell r="E65">
            <v>83</v>
          </cell>
          <cell r="F65">
            <v>100</v>
          </cell>
        </row>
        <row r="66">
          <cell r="A66">
            <v>2010608</v>
          </cell>
          <cell r="B66" t="str">
            <v>     财政委托业务支出</v>
          </cell>
          <cell r="C66">
            <v>0</v>
          </cell>
          <cell r="D66">
            <v>0</v>
          </cell>
          <cell r="E66">
            <v>0</v>
          </cell>
          <cell r="F66">
            <v>0</v>
          </cell>
        </row>
        <row r="67">
          <cell r="A67">
            <v>2010650</v>
          </cell>
          <cell r="B67" t="str">
            <v>     事业运行</v>
          </cell>
          <cell r="C67">
            <v>0</v>
          </cell>
          <cell r="D67">
            <v>0</v>
          </cell>
          <cell r="E67">
            <v>0</v>
          </cell>
          <cell r="F67">
            <v>57.24</v>
          </cell>
        </row>
        <row r="68">
          <cell r="A68">
            <v>2010699</v>
          </cell>
          <cell r="B68" t="str">
            <v>     其他财政事务支出</v>
          </cell>
          <cell r="C68">
            <v>309</v>
          </cell>
          <cell r="D68">
            <v>0</v>
          </cell>
          <cell r="E68">
            <v>229</v>
          </cell>
          <cell r="F68">
            <v>150</v>
          </cell>
        </row>
        <row r="69">
          <cell r="A69">
            <v>20107</v>
          </cell>
          <cell r="B69" t="str">
            <v>   税收事务</v>
          </cell>
          <cell r="C69">
            <v>0</v>
          </cell>
          <cell r="D69">
            <v>0</v>
          </cell>
          <cell r="E69">
            <v>0</v>
          </cell>
          <cell r="F69">
            <v>0</v>
          </cell>
        </row>
        <row r="70">
          <cell r="A70">
            <v>2010701</v>
          </cell>
          <cell r="B70" t="str">
            <v>     行政运行</v>
          </cell>
          <cell r="C70">
            <v>0</v>
          </cell>
          <cell r="D70">
            <v>0</v>
          </cell>
          <cell r="E70">
            <v>0</v>
          </cell>
          <cell r="F70">
            <v>0</v>
          </cell>
        </row>
        <row r="71">
          <cell r="A71">
            <v>2010702</v>
          </cell>
          <cell r="B71" t="str">
            <v>     一般行政管理事务</v>
          </cell>
          <cell r="C71">
            <v>0</v>
          </cell>
          <cell r="D71">
            <v>0</v>
          </cell>
          <cell r="E71">
            <v>0</v>
          </cell>
          <cell r="F71">
            <v>0</v>
          </cell>
        </row>
        <row r="72">
          <cell r="A72">
            <v>2010703</v>
          </cell>
          <cell r="B72" t="str">
            <v>     机关服务</v>
          </cell>
          <cell r="C72">
            <v>0</v>
          </cell>
          <cell r="D72">
            <v>0</v>
          </cell>
          <cell r="E72">
            <v>0</v>
          </cell>
          <cell r="F72">
            <v>0</v>
          </cell>
        </row>
        <row r="73">
          <cell r="A73">
            <v>2010709</v>
          </cell>
          <cell r="B73" t="str">
            <v>     信息化建设</v>
          </cell>
          <cell r="C73">
            <v>0</v>
          </cell>
          <cell r="D73">
            <v>0</v>
          </cell>
          <cell r="E73">
            <v>0</v>
          </cell>
          <cell r="F73">
            <v>0</v>
          </cell>
        </row>
        <row r="74">
          <cell r="A74">
            <v>2010710</v>
          </cell>
          <cell r="B74" t="str">
            <v>     税收业务</v>
          </cell>
          <cell r="C74">
            <v>0</v>
          </cell>
          <cell r="D74">
            <v>0</v>
          </cell>
          <cell r="E74">
            <v>0</v>
          </cell>
          <cell r="F74">
            <v>0</v>
          </cell>
        </row>
        <row r="75">
          <cell r="A75">
            <v>2010750</v>
          </cell>
          <cell r="B75" t="str">
            <v>     事业运行</v>
          </cell>
          <cell r="C75">
            <v>0</v>
          </cell>
          <cell r="D75">
            <v>0</v>
          </cell>
          <cell r="E75">
            <v>0</v>
          </cell>
          <cell r="F75">
            <v>0</v>
          </cell>
        </row>
        <row r="76">
          <cell r="A76">
            <v>2010799</v>
          </cell>
          <cell r="B76" t="str">
            <v>     其他税收事务支出</v>
          </cell>
          <cell r="C76">
            <v>0</v>
          </cell>
          <cell r="D76">
            <v>0</v>
          </cell>
          <cell r="E76">
            <v>0</v>
          </cell>
          <cell r="F76">
            <v>0</v>
          </cell>
        </row>
        <row r="77">
          <cell r="A77">
            <v>20108</v>
          </cell>
          <cell r="B77" t="str">
            <v>   审计事务</v>
          </cell>
          <cell r="C77">
            <v>0</v>
          </cell>
          <cell r="D77">
            <v>0</v>
          </cell>
          <cell r="E77">
            <v>0</v>
          </cell>
          <cell r="F77">
            <v>0</v>
          </cell>
        </row>
        <row r="78">
          <cell r="A78">
            <v>2010801</v>
          </cell>
          <cell r="B78" t="str">
            <v>     行政运行</v>
          </cell>
          <cell r="C78">
            <v>0</v>
          </cell>
          <cell r="D78">
            <v>0</v>
          </cell>
          <cell r="E78">
            <v>0</v>
          </cell>
          <cell r="F78">
            <v>0</v>
          </cell>
        </row>
        <row r="79">
          <cell r="A79">
            <v>2010802</v>
          </cell>
          <cell r="B79" t="str">
            <v>     一般行政管理事务</v>
          </cell>
          <cell r="C79">
            <v>0</v>
          </cell>
          <cell r="D79">
            <v>0</v>
          </cell>
          <cell r="E79">
            <v>0</v>
          </cell>
          <cell r="F79">
            <v>0</v>
          </cell>
        </row>
        <row r="80">
          <cell r="A80">
            <v>2010803</v>
          </cell>
          <cell r="B80" t="str">
            <v>     机关服务</v>
          </cell>
          <cell r="C80">
            <v>0</v>
          </cell>
          <cell r="D80">
            <v>0</v>
          </cell>
          <cell r="E80">
            <v>0</v>
          </cell>
          <cell r="F80">
            <v>0</v>
          </cell>
        </row>
        <row r="81">
          <cell r="A81">
            <v>2010804</v>
          </cell>
          <cell r="B81" t="str">
            <v>     审计业务</v>
          </cell>
          <cell r="C81">
            <v>0</v>
          </cell>
          <cell r="D81">
            <v>0</v>
          </cell>
          <cell r="E81">
            <v>0</v>
          </cell>
          <cell r="F81">
            <v>0</v>
          </cell>
        </row>
        <row r="82">
          <cell r="A82">
            <v>2010805</v>
          </cell>
          <cell r="B82" t="str">
            <v>     审计管理</v>
          </cell>
          <cell r="C82">
            <v>0</v>
          </cell>
          <cell r="D82">
            <v>0</v>
          </cell>
          <cell r="E82">
            <v>0</v>
          </cell>
          <cell r="F82">
            <v>0</v>
          </cell>
        </row>
        <row r="83">
          <cell r="A83">
            <v>2010806</v>
          </cell>
          <cell r="B83" t="str">
            <v>     信息化建设</v>
          </cell>
          <cell r="C83">
            <v>0</v>
          </cell>
          <cell r="D83">
            <v>0</v>
          </cell>
          <cell r="E83">
            <v>0</v>
          </cell>
          <cell r="F83">
            <v>0</v>
          </cell>
        </row>
        <row r="84">
          <cell r="A84">
            <v>2010850</v>
          </cell>
          <cell r="B84" t="str">
            <v>     事业运行</v>
          </cell>
          <cell r="C84">
            <v>0</v>
          </cell>
          <cell r="D84">
            <v>0</v>
          </cell>
          <cell r="E84">
            <v>0</v>
          </cell>
          <cell r="F84">
            <v>0</v>
          </cell>
        </row>
        <row r="85">
          <cell r="A85">
            <v>2010899</v>
          </cell>
          <cell r="B85" t="str">
            <v>     其他审计事务支出</v>
          </cell>
          <cell r="C85">
            <v>0</v>
          </cell>
          <cell r="D85">
            <v>0</v>
          </cell>
          <cell r="E85">
            <v>0</v>
          </cell>
          <cell r="F85">
            <v>0</v>
          </cell>
        </row>
        <row r="86">
          <cell r="A86">
            <v>20109</v>
          </cell>
          <cell r="B86" t="str">
            <v>   海关事务</v>
          </cell>
          <cell r="C86">
            <v>0</v>
          </cell>
          <cell r="D86">
            <v>0</v>
          </cell>
          <cell r="E86">
            <v>0</v>
          </cell>
          <cell r="F86">
            <v>0</v>
          </cell>
        </row>
        <row r="87">
          <cell r="A87">
            <v>2010901</v>
          </cell>
          <cell r="B87" t="str">
            <v>     行政运行</v>
          </cell>
          <cell r="C87">
            <v>0</v>
          </cell>
          <cell r="D87">
            <v>0</v>
          </cell>
          <cell r="E87">
            <v>0</v>
          </cell>
          <cell r="F87">
            <v>0</v>
          </cell>
        </row>
        <row r="88">
          <cell r="A88">
            <v>2010902</v>
          </cell>
          <cell r="B88" t="str">
            <v>     一般行政管理事务</v>
          </cell>
          <cell r="C88">
            <v>0</v>
          </cell>
          <cell r="D88">
            <v>0</v>
          </cell>
          <cell r="E88">
            <v>0</v>
          </cell>
          <cell r="F88">
            <v>0</v>
          </cell>
        </row>
        <row r="89">
          <cell r="A89">
            <v>2010903</v>
          </cell>
          <cell r="B89" t="str">
            <v>     机关服务</v>
          </cell>
          <cell r="C89">
            <v>0</v>
          </cell>
          <cell r="D89">
            <v>0</v>
          </cell>
          <cell r="E89">
            <v>0</v>
          </cell>
          <cell r="F89">
            <v>0</v>
          </cell>
        </row>
        <row r="90">
          <cell r="A90">
            <v>2010905</v>
          </cell>
          <cell r="B90" t="str">
            <v>     缉私办案</v>
          </cell>
          <cell r="C90">
            <v>0</v>
          </cell>
          <cell r="D90">
            <v>0</v>
          </cell>
          <cell r="E90">
            <v>0</v>
          </cell>
          <cell r="F90">
            <v>0</v>
          </cell>
        </row>
        <row r="91">
          <cell r="A91">
            <v>2010907</v>
          </cell>
          <cell r="B91" t="str">
            <v>     口岸管理</v>
          </cell>
          <cell r="C91">
            <v>0</v>
          </cell>
          <cell r="D91">
            <v>0</v>
          </cell>
          <cell r="E91">
            <v>0</v>
          </cell>
          <cell r="F91">
            <v>0</v>
          </cell>
        </row>
        <row r="92">
          <cell r="A92">
            <v>2010908</v>
          </cell>
          <cell r="B92" t="str">
            <v>     信息化建设</v>
          </cell>
          <cell r="C92">
            <v>0</v>
          </cell>
          <cell r="D92">
            <v>0</v>
          </cell>
          <cell r="E92">
            <v>0</v>
          </cell>
          <cell r="F92">
            <v>0</v>
          </cell>
        </row>
        <row r="93">
          <cell r="A93">
            <v>2010909</v>
          </cell>
          <cell r="B93" t="str">
            <v>     海关关务</v>
          </cell>
          <cell r="C93">
            <v>0</v>
          </cell>
          <cell r="D93">
            <v>0</v>
          </cell>
          <cell r="E93">
            <v>0</v>
          </cell>
          <cell r="F93">
            <v>0</v>
          </cell>
        </row>
        <row r="94">
          <cell r="A94">
            <v>2010910</v>
          </cell>
          <cell r="B94" t="str">
            <v>     关税征管</v>
          </cell>
          <cell r="C94">
            <v>0</v>
          </cell>
          <cell r="D94">
            <v>0</v>
          </cell>
          <cell r="E94">
            <v>0</v>
          </cell>
          <cell r="F94">
            <v>0</v>
          </cell>
        </row>
        <row r="95">
          <cell r="A95">
            <v>2010911</v>
          </cell>
          <cell r="B95" t="str">
            <v>     海关监管</v>
          </cell>
          <cell r="C95">
            <v>0</v>
          </cell>
          <cell r="D95">
            <v>0</v>
          </cell>
          <cell r="E95">
            <v>0</v>
          </cell>
          <cell r="F95">
            <v>0</v>
          </cell>
        </row>
        <row r="96">
          <cell r="A96">
            <v>2010912</v>
          </cell>
          <cell r="B96" t="str">
            <v>     检验检疫</v>
          </cell>
          <cell r="C96">
            <v>0</v>
          </cell>
          <cell r="D96">
            <v>0</v>
          </cell>
          <cell r="E96">
            <v>0</v>
          </cell>
          <cell r="F96">
            <v>0</v>
          </cell>
        </row>
        <row r="97">
          <cell r="A97">
            <v>2010950</v>
          </cell>
          <cell r="B97" t="str">
            <v>     事业运行</v>
          </cell>
          <cell r="C97">
            <v>0</v>
          </cell>
          <cell r="D97">
            <v>0</v>
          </cell>
          <cell r="E97">
            <v>0</v>
          </cell>
          <cell r="F97">
            <v>0</v>
          </cell>
        </row>
        <row r="98">
          <cell r="A98">
            <v>2010999</v>
          </cell>
          <cell r="B98" t="str">
            <v>     其他海关事务支出</v>
          </cell>
          <cell r="C98">
            <v>0</v>
          </cell>
          <cell r="D98">
            <v>0</v>
          </cell>
          <cell r="E98">
            <v>0</v>
          </cell>
          <cell r="F98">
            <v>0</v>
          </cell>
        </row>
        <row r="99">
          <cell r="A99">
            <v>20111</v>
          </cell>
          <cell r="B99" t="str">
            <v>   纪检监察事务</v>
          </cell>
          <cell r="C99">
            <v>1851</v>
          </cell>
          <cell r="D99">
            <v>1711</v>
          </cell>
          <cell r="E99">
            <v>1659</v>
          </cell>
          <cell r="F99">
            <v>1718.7</v>
          </cell>
        </row>
        <row r="100">
          <cell r="A100">
            <v>2011101</v>
          </cell>
          <cell r="B100" t="str">
            <v>     行政运行</v>
          </cell>
          <cell r="C100">
            <v>1832</v>
          </cell>
          <cell r="D100">
            <v>1611</v>
          </cell>
          <cell r="E100">
            <v>1509</v>
          </cell>
          <cell r="F100">
            <v>1589.63</v>
          </cell>
        </row>
        <row r="101">
          <cell r="A101">
            <v>2011102</v>
          </cell>
          <cell r="B101" t="str">
            <v>     一般行政管理事务</v>
          </cell>
          <cell r="C101">
            <v>0</v>
          </cell>
          <cell r="D101">
            <v>0</v>
          </cell>
          <cell r="E101">
            <v>12</v>
          </cell>
          <cell r="F101">
            <v>0</v>
          </cell>
        </row>
        <row r="102">
          <cell r="A102">
            <v>2011103</v>
          </cell>
          <cell r="B102" t="str">
            <v>     机关服务</v>
          </cell>
          <cell r="C102">
            <v>0</v>
          </cell>
          <cell r="D102">
            <v>0</v>
          </cell>
          <cell r="E102">
            <v>0</v>
          </cell>
          <cell r="F102">
            <v>0</v>
          </cell>
        </row>
        <row r="103">
          <cell r="A103">
            <v>2011104</v>
          </cell>
          <cell r="B103" t="str">
            <v>     大案要案查处</v>
          </cell>
          <cell r="C103">
            <v>0</v>
          </cell>
          <cell r="D103">
            <v>0</v>
          </cell>
          <cell r="E103">
            <v>20</v>
          </cell>
          <cell r="F103">
            <v>0</v>
          </cell>
        </row>
        <row r="104">
          <cell r="A104">
            <v>2011105</v>
          </cell>
          <cell r="B104" t="str">
            <v>     派驻派出机构</v>
          </cell>
          <cell r="C104">
            <v>0</v>
          </cell>
          <cell r="D104">
            <v>0</v>
          </cell>
          <cell r="E104">
            <v>0</v>
          </cell>
          <cell r="F104">
            <v>0</v>
          </cell>
        </row>
        <row r="105">
          <cell r="A105">
            <v>2011106</v>
          </cell>
          <cell r="B105" t="str">
            <v>     巡视工作</v>
          </cell>
          <cell r="C105">
            <v>0</v>
          </cell>
          <cell r="D105">
            <v>0</v>
          </cell>
          <cell r="E105">
            <v>45</v>
          </cell>
          <cell r="F105">
            <v>50</v>
          </cell>
        </row>
        <row r="106">
          <cell r="A106">
            <v>2011150</v>
          </cell>
          <cell r="B106" t="str">
            <v>     事业运行</v>
          </cell>
          <cell r="C106">
            <v>0</v>
          </cell>
          <cell r="D106">
            <v>0</v>
          </cell>
          <cell r="E106">
            <v>0</v>
          </cell>
          <cell r="F106">
            <v>19.07</v>
          </cell>
        </row>
        <row r="107">
          <cell r="A107">
            <v>2011199</v>
          </cell>
          <cell r="B107" t="str">
            <v>     其他纪检监察事务支出</v>
          </cell>
          <cell r="C107">
            <v>19</v>
          </cell>
          <cell r="D107">
            <v>100</v>
          </cell>
          <cell r="E107">
            <v>73</v>
          </cell>
          <cell r="F107">
            <v>60</v>
          </cell>
        </row>
        <row r="108">
          <cell r="A108">
            <v>20113</v>
          </cell>
          <cell r="B108" t="str">
            <v>   商贸事务</v>
          </cell>
          <cell r="C108">
            <v>579</v>
          </cell>
          <cell r="D108">
            <v>580</v>
          </cell>
          <cell r="E108">
            <v>1063</v>
          </cell>
          <cell r="F108">
            <v>298.49</v>
          </cell>
        </row>
        <row r="109">
          <cell r="A109">
            <v>2011301</v>
          </cell>
          <cell r="B109" t="str">
            <v>     行政运行</v>
          </cell>
          <cell r="C109">
            <v>410</v>
          </cell>
          <cell r="D109">
            <v>440</v>
          </cell>
          <cell r="E109">
            <v>312</v>
          </cell>
          <cell r="F109">
            <v>288.49</v>
          </cell>
        </row>
        <row r="110">
          <cell r="A110">
            <v>2011302</v>
          </cell>
          <cell r="B110" t="str">
            <v>     一般行政管理事务</v>
          </cell>
          <cell r="C110">
            <v>0</v>
          </cell>
          <cell r="D110">
            <v>0</v>
          </cell>
          <cell r="E110">
            <v>0</v>
          </cell>
          <cell r="F110">
            <v>0</v>
          </cell>
        </row>
        <row r="111">
          <cell r="A111">
            <v>2011303</v>
          </cell>
          <cell r="B111" t="str">
            <v>     机关服务</v>
          </cell>
          <cell r="C111">
            <v>0</v>
          </cell>
          <cell r="D111">
            <v>0</v>
          </cell>
          <cell r="E111">
            <v>0</v>
          </cell>
          <cell r="F111">
            <v>0</v>
          </cell>
        </row>
        <row r="112">
          <cell r="A112">
            <v>2011304</v>
          </cell>
          <cell r="B112" t="str">
            <v>     对外贸易管理</v>
          </cell>
          <cell r="C112">
            <v>0</v>
          </cell>
          <cell r="D112">
            <v>0</v>
          </cell>
          <cell r="E112">
            <v>0</v>
          </cell>
          <cell r="F112">
            <v>0</v>
          </cell>
        </row>
        <row r="113">
          <cell r="A113">
            <v>2011305</v>
          </cell>
          <cell r="B113" t="str">
            <v>     国际经济合作</v>
          </cell>
          <cell r="C113">
            <v>0</v>
          </cell>
          <cell r="D113">
            <v>0</v>
          </cell>
          <cell r="E113">
            <v>0</v>
          </cell>
          <cell r="F113">
            <v>0</v>
          </cell>
        </row>
        <row r="114">
          <cell r="A114">
            <v>2011306</v>
          </cell>
          <cell r="B114" t="str">
            <v>     外资管理</v>
          </cell>
          <cell r="C114">
            <v>0</v>
          </cell>
          <cell r="D114">
            <v>0</v>
          </cell>
          <cell r="E114">
            <v>0</v>
          </cell>
          <cell r="F114">
            <v>0</v>
          </cell>
        </row>
        <row r="115">
          <cell r="A115">
            <v>2011307</v>
          </cell>
          <cell r="B115" t="str">
            <v>     国内贸易管理</v>
          </cell>
          <cell r="C115">
            <v>0</v>
          </cell>
          <cell r="D115">
            <v>0</v>
          </cell>
          <cell r="E115">
            <v>0</v>
          </cell>
          <cell r="F115">
            <v>0</v>
          </cell>
        </row>
        <row r="116">
          <cell r="A116">
            <v>2011308</v>
          </cell>
          <cell r="B116" t="str">
            <v>     招商引资</v>
          </cell>
          <cell r="C116">
            <v>150</v>
          </cell>
          <cell r="D116">
            <v>0</v>
          </cell>
          <cell r="E116">
            <v>739</v>
          </cell>
          <cell r="F116">
            <v>0</v>
          </cell>
        </row>
        <row r="117">
          <cell r="A117">
            <v>2011350</v>
          </cell>
          <cell r="B117" t="str">
            <v>     事业运行</v>
          </cell>
          <cell r="C117">
            <v>0</v>
          </cell>
          <cell r="D117">
            <v>0</v>
          </cell>
          <cell r="E117">
            <v>0</v>
          </cell>
          <cell r="F117">
            <v>0</v>
          </cell>
        </row>
        <row r="118">
          <cell r="A118">
            <v>2011399</v>
          </cell>
          <cell r="B118" t="str">
            <v>     其他商贸事务支出</v>
          </cell>
          <cell r="C118">
            <v>19</v>
          </cell>
          <cell r="D118">
            <v>140</v>
          </cell>
          <cell r="E118">
            <v>12</v>
          </cell>
          <cell r="F118">
            <v>10</v>
          </cell>
        </row>
        <row r="119">
          <cell r="A119">
            <v>20114</v>
          </cell>
          <cell r="B119" t="str">
            <v>   知识产权事务</v>
          </cell>
          <cell r="C119">
            <v>0</v>
          </cell>
          <cell r="D119">
            <v>0</v>
          </cell>
          <cell r="E119">
            <v>0</v>
          </cell>
          <cell r="F119">
            <v>0</v>
          </cell>
        </row>
        <row r="120">
          <cell r="A120">
            <v>2011401</v>
          </cell>
          <cell r="B120" t="str">
            <v>     行政运行</v>
          </cell>
          <cell r="C120">
            <v>0</v>
          </cell>
          <cell r="D120">
            <v>0</v>
          </cell>
          <cell r="E120">
            <v>0</v>
          </cell>
          <cell r="F120">
            <v>0</v>
          </cell>
        </row>
        <row r="121">
          <cell r="A121">
            <v>2011402</v>
          </cell>
          <cell r="B121" t="str">
            <v>     一般行政管理事务</v>
          </cell>
          <cell r="C121">
            <v>0</v>
          </cell>
          <cell r="D121">
            <v>0</v>
          </cell>
          <cell r="E121">
            <v>0</v>
          </cell>
          <cell r="F121">
            <v>0</v>
          </cell>
        </row>
        <row r="122">
          <cell r="A122">
            <v>2011403</v>
          </cell>
          <cell r="B122" t="str">
            <v>     机关服务</v>
          </cell>
          <cell r="C122">
            <v>0</v>
          </cell>
          <cell r="D122">
            <v>0</v>
          </cell>
          <cell r="E122">
            <v>0</v>
          </cell>
          <cell r="F122">
            <v>0</v>
          </cell>
        </row>
        <row r="123">
          <cell r="A123">
            <v>2011404</v>
          </cell>
          <cell r="B123" t="str">
            <v>     专利审批</v>
          </cell>
          <cell r="C123">
            <v>0</v>
          </cell>
          <cell r="D123">
            <v>0</v>
          </cell>
          <cell r="E123">
            <v>0</v>
          </cell>
          <cell r="F123">
            <v>0</v>
          </cell>
        </row>
        <row r="124">
          <cell r="A124">
            <v>2011405</v>
          </cell>
          <cell r="B124" t="str">
            <v>     知识产权战略和规划</v>
          </cell>
          <cell r="C124">
            <v>0</v>
          </cell>
          <cell r="D124">
            <v>0</v>
          </cell>
          <cell r="E124">
            <v>0</v>
          </cell>
          <cell r="F124">
            <v>0</v>
          </cell>
        </row>
        <row r="125">
          <cell r="A125">
            <v>2011406</v>
          </cell>
          <cell r="B125" t="str">
            <v>     专利试点和产业化推进</v>
          </cell>
          <cell r="C125">
            <v>0</v>
          </cell>
          <cell r="D125">
            <v>0</v>
          </cell>
          <cell r="E125">
            <v>0</v>
          </cell>
          <cell r="F125">
            <v>0</v>
          </cell>
        </row>
        <row r="126">
          <cell r="A126">
            <v>2011408</v>
          </cell>
          <cell r="B126" t="str">
            <v>     国际合作与交流</v>
          </cell>
          <cell r="C126">
            <v>0</v>
          </cell>
          <cell r="D126">
            <v>0</v>
          </cell>
          <cell r="E126">
            <v>0</v>
          </cell>
          <cell r="F126">
            <v>0</v>
          </cell>
        </row>
        <row r="127">
          <cell r="A127">
            <v>2011409</v>
          </cell>
          <cell r="B127" t="str">
            <v>     知识产权宏观管理</v>
          </cell>
          <cell r="C127">
            <v>0</v>
          </cell>
          <cell r="D127">
            <v>0</v>
          </cell>
          <cell r="E127">
            <v>0</v>
          </cell>
          <cell r="F127">
            <v>0</v>
          </cell>
        </row>
        <row r="128">
          <cell r="A128">
            <v>2011410</v>
          </cell>
          <cell r="B128" t="str">
            <v>     商标管理</v>
          </cell>
          <cell r="C128">
            <v>0</v>
          </cell>
          <cell r="D128">
            <v>0</v>
          </cell>
          <cell r="E128">
            <v>0</v>
          </cell>
          <cell r="F128">
            <v>0</v>
          </cell>
        </row>
        <row r="129">
          <cell r="A129">
            <v>2011411</v>
          </cell>
          <cell r="B129" t="str">
            <v>     原产地地理标志管理</v>
          </cell>
          <cell r="C129">
            <v>0</v>
          </cell>
          <cell r="D129">
            <v>0</v>
          </cell>
          <cell r="E129">
            <v>0</v>
          </cell>
          <cell r="F129">
            <v>0</v>
          </cell>
        </row>
        <row r="130">
          <cell r="A130">
            <v>2011450</v>
          </cell>
          <cell r="B130" t="str">
            <v>     事业运行</v>
          </cell>
          <cell r="C130">
            <v>0</v>
          </cell>
          <cell r="D130">
            <v>0</v>
          </cell>
          <cell r="E130">
            <v>0</v>
          </cell>
          <cell r="F130">
            <v>0</v>
          </cell>
        </row>
        <row r="131">
          <cell r="A131">
            <v>2011499</v>
          </cell>
          <cell r="B131" t="str">
            <v>     其他知识产权事务支出</v>
          </cell>
          <cell r="C131">
            <v>0</v>
          </cell>
          <cell r="D131">
            <v>0</v>
          </cell>
          <cell r="E131">
            <v>0</v>
          </cell>
          <cell r="F131">
            <v>0</v>
          </cell>
        </row>
        <row r="132">
          <cell r="A132">
            <v>20123</v>
          </cell>
          <cell r="B132" t="str">
            <v>   民族事务</v>
          </cell>
          <cell r="C132">
            <v>240</v>
          </cell>
          <cell r="D132">
            <v>156</v>
          </cell>
          <cell r="E132">
            <v>140</v>
          </cell>
          <cell r="F132">
            <v>129.04</v>
          </cell>
        </row>
        <row r="133">
          <cell r="A133">
            <v>2012301</v>
          </cell>
          <cell r="B133" t="str">
            <v>     行政运行</v>
          </cell>
          <cell r="C133">
            <v>130</v>
          </cell>
          <cell r="D133">
            <v>146</v>
          </cell>
          <cell r="E133">
            <v>111</v>
          </cell>
          <cell r="F133">
            <v>118.96</v>
          </cell>
        </row>
        <row r="134">
          <cell r="A134">
            <v>2012302</v>
          </cell>
          <cell r="B134" t="str">
            <v>     一般行政管理事务</v>
          </cell>
          <cell r="C134">
            <v>0</v>
          </cell>
          <cell r="D134">
            <v>0</v>
          </cell>
          <cell r="E134">
            <v>0</v>
          </cell>
          <cell r="F134">
            <v>0</v>
          </cell>
        </row>
        <row r="135">
          <cell r="A135">
            <v>2012303</v>
          </cell>
          <cell r="B135" t="str">
            <v>     机关服务</v>
          </cell>
          <cell r="C135">
            <v>0</v>
          </cell>
          <cell r="D135">
            <v>0</v>
          </cell>
          <cell r="E135">
            <v>0</v>
          </cell>
          <cell r="F135">
            <v>0</v>
          </cell>
        </row>
        <row r="136">
          <cell r="A136">
            <v>2012304</v>
          </cell>
          <cell r="B136" t="str">
            <v>     民族工作专项</v>
          </cell>
          <cell r="C136">
            <v>0</v>
          </cell>
          <cell r="D136">
            <v>0</v>
          </cell>
          <cell r="E136">
            <v>0</v>
          </cell>
          <cell r="F136">
            <v>10.08</v>
          </cell>
        </row>
        <row r="137">
          <cell r="A137">
            <v>2012350</v>
          </cell>
          <cell r="B137" t="str">
            <v>     事业运行</v>
          </cell>
          <cell r="C137">
            <v>0</v>
          </cell>
          <cell r="D137">
            <v>0</v>
          </cell>
          <cell r="E137">
            <v>0</v>
          </cell>
          <cell r="F137">
            <v>0</v>
          </cell>
        </row>
        <row r="138">
          <cell r="A138">
            <v>2012399</v>
          </cell>
          <cell r="B138" t="str">
            <v>     其他民族事务支出</v>
          </cell>
          <cell r="C138">
            <v>110</v>
          </cell>
          <cell r="D138">
            <v>10</v>
          </cell>
          <cell r="E138">
            <v>29</v>
          </cell>
          <cell r="F138">
            <v>0</v>
          </cell>
        </row>
        <row r="139">
          <cell r="A139">
            <v>20125</v>
          </cell>
          <cell r="B139" t="str">
            <v>   港澳台事务</v>
          </cell>
          <cell r="C139">
            <v>0</v>
          </cell>
          <cell r="D139">
            <v>0</v>
          </cell>
          <cell r="E139">
            <v>0</v>
          </cell>
          <cell r="F139">
            <v>0</v>
          </cell>
        </row>
        <row r="140">
          <cell r="A140">
            <v>2012501</v>
          </cell>
          <cell r="B140" t="str">
            <v>     行政运行</v>
          </cell>
          <cell r="C140">
            <v>0</v>
          </cell>
          <cell r="D140">
            <v>0</v>
          </cell>
          <cell r="E140">
            <v>0</v>
          </cell>
          <cell r="F140">
            <v>0</v>
          </cell>
        </row>
        <row r="141">
          <cell r="A141">
            <v>2012502</v>
          </cell>
          <cell r="B141" t="str">
            <v>     一般行政管理事务</v>
          </cell>
          <cell r="C141">
            <v>0</v>
          </cell>
          <cell r="D141">
            <v>0</v>
          </cell>
          <cell r="E141">
            <v>0</v>
          </cell>
          <cell r="F141">
            <v>0</v>
          </cell>
        </row>
        <row r="142">
          <cell r="A142">
            <v>2012503</v>
          </cell>
          <cell r="B142" t="str">
            <v>     机关服务</v>
          </cell>
          <cell r="C142">
            <v>0</v>
          </cell>
          <cell r="D142">
            <v>0</v>
          </cell>
          <cell r="E142">
            <v>0</v>
          </cell>
          <cell r="F142">
            <v>0</v>
          </cell>
        </row>
        <row r="143">
          <cell r="A143">
            <v>2012504</v>
          </cell>
          <cell r="B143" t="str">
            <v>     港澳事务</v>
          </cell>
          <cell r="C143">
            <v>0</v>
          </cell>
          <cell r="D143">
            <v>0</v>
          </cell>
          <cell r="E143">
            <v>0</v>
          </cell>
          <cell r="F143">
            <v>0</v>
          </cell>
        </row>
        <row r="144">
          <cell r="A144">
            <v>2012505</v>
          </cell>
          <cell r="B144" t="str">
            <v>     台湾事务</v>
          </cell>
          <cell r="C144">
            <v>0</v>
          </cell>
          <cell r="D144">
            <v>0</v>
          </cell>
          <cell r="E144">
            <v>0</v>
          </cell>
          <cell r="F144">
            <v>0</v>
          </cell>
        </row>
        <row r="145">
          <cell r="A145">
            <v>2012550</v>
          </cell>
          <cell r="B145" t="str">
            <v>     事业运行</v>
          </cell>
          <cell r="C145">
            <v>0</v>
          </cell>
          <cell r="D145">
            <v>0</v>
          </cell>
          <cell r="E145">
            <v>0</v>
          </cell>
          <cell r="F145">
            <v>0</v>
          </cell>
        </row>
        <row r="146">
          <cell r="A146">
            <v>2012599</v>
          </cell>
          <cell r="B146" t="str">
            <v>     其他港澳台事务支出</v>
          </cell>
          <cell r="C146">
            <v>0</v>
          </cell>
          <cell r="D146">
            <v>0</v>
          </cell>
          <cell r="E146">
            <v>0</v>
          </cell>
          <cell r="F146">
            <v>0</v>
          </cell>
        </row>
        <row r="147">
          <cell r="A147">
            <v>20126</v>
          </cell>
          <cell r="B147" t="str">
            <v>   档案事务</v>
          </cell>
          <cell r="C147">
            <v>69</v>
          </cell>
          <cell r="D147">
            <v>0</v>
          </cell>
          <cell r="E147">
            <v>198</v>
          </cell>
          <cell r="F147">
            <v>59.21</v>
          </cell>
        </row>
        <row r="148">
          <cell r="A148">
            <v>2012601</v>
          </cell>
          <cell r="B148" t="str">
            <v>     行政运行</v>
          </cell>
          <cell r="C148">
            <v>66</v>
          </cell>
          <cell r="D148">
            <v>0</v>
          </cell>
          <cell r="E148">
            <v>64</v>
          </cell>
          <cell r="F148">
            <v>59.21</v>
          </cell>
        </row>
        <row r="149">
          <cell r="A149">
            <v>2012602</v>
          </cell>
          <cell r="B149" t="str">
            <v>     一般行政管理事务</v>
          </cell>
          <cell r="C149">
            <v>0</v>
          </cell>
          <cell r="D149">
            <v>0</v>
          </cell>
          <cell r="E149">
            <v>0</v>
          </cell>
          <cell r="F149">
            <v>0</v>
          </cell>
        </row>
        <row r="150">
          <cell r="A150">
            <v>2012603</v>
          </cell>
          <cell r="B150" t="str">
            <v>     机关服务</v>
          </cell>
          <cell r="C150">
            <v>0</v>
          </cell>
          <cell r="D150">
            <v>0</v>
          </cell>
          <cell r="E150">
            <v>0</v>
          </cell>
          <cell r="F150">
            <v>0</v>
          </cell>
        </row>
        <row r="151">
          <cell r="A151">
            <v>2012604</v>
          </cell>
          <cell r="B151" t="str">
            <v>     档案馆</v>
          </cell>
          <cell r="C151">
            <v>0</v>
          </cell>
          <cell r="D151">
            <v>0</v>
          </cell>
          <cell r="E151">
            <v>134</v>
          </cell>
          <cell r="F151">
            <v>0</v>
          </cell>
        </row>
        <row r="152">
          <cell r="A152">
            <v>2012699</v>
          </cell>
          <cell r="B152" t="str">
            <v>     其他档案事务支出</v>
          </cell>
          <cell r="C152">
            <v>3</v>
          </cell>
          <cell r="D152">
            <v>0</v>
          </cell>
          <cell r="E152">
            <v>0</v>
          </cell>
          <cell r="F152">
            <v>0</v>
          </cell>
        </row>
        <row r="153">
          <cell r="A153">
            <v>20128</v>
          </cell>
          <cell r="B153" t="str">
            <v>   民主党派及工商联事务</v>
          </cell>
          <cell r="C153">
            <v>95</v>
          </cell>
          <cell r="D153">
            <v>94</v>
          </cell>
          <cell r="E153">
            <v>82</v>
          </cell>
          <cell r="F153">
            <v>63.23</v>
          </cell>
        </row>
        <row r="154">
          <cell r="A154">
            <v>2012801</v>
          </cell>
          <cell r="B154" t="str">
            <v>     行政运行</v>
          </cell>
          <cell r="C154">
            <v>95</v>
          </cell>
          <cell r="D154">
            <v>94</v>
          </cell>
          <cell r="E154">
            <v>82</v>
          </cell>
          <cell r="F154">
            <v>63.23</v>
          </cell>
        </row>
        <row r="155">
          <cell r="A155">
            <v>2012802</v>
          </cell>
          <cell r="B155" t="str">
            <v>     一般行政管理事务</v>
          </cell>
          <cell r="C155">
            <v>0</v>
          </cell>
          <cell r="D155">
            <v>0</v>
          </cell>
          <cell r="E155">
            <v>0</v>
          </cell>
          <cell r="F155">
            <v>0</v>
          </cell>
        </row>
        <row r="156">
          <cell r="A156">
            <v>2012803</v>
          </cell>
          <cell r="B156" t="str">
            <v>     机关服务</v>
          </cell>
          <cell r="C156">
            <v>0</v>
          </cell>
          <cell r="D156">
            <v>0</v>
          </cell>
          <cell r="E156">
            <v>0</v>
          </cell>
          <cell r="F156">
            <v>0</v>
          </cell>
        </row>
        <row r="157">
          <cell r="A157">
            <v>2012804</v>
          </cell>
          <cell r="B157" t="str">
            <v>     参政议政</v>
          </cell>
          <cell r="C157">
            <v>0</v>
          </cell>
          <cell r="D157">
            <v>0</v>
          </cell>
          <cell r="E157">
            <v>0</v>
          </cell>
          <cell r="F157">
            <v>0</v>
          </cell>
        </row>
        <row r="158">
          <cell r="A158">
            <v>2012850</v>
          </cell>
          <cell r="B158" t="str">
            <v>     事业运行</v>
          </cell>
          <cell r="C158">
            <v>0</v>
          </cell>
          <cell r="D158">
            <v>0</v>
          </cell>
          <cell r="E158">
            <v>0</v>
          </cell>
          <cell r="F158">
            <v>0</v>
          </cell>
        </row>
        <row r="159">
          <cell r="A159">
            <v>2012899</v>
          </cell>
          <cell r="B159" t="str">
            <v>     其他民主党派及工商联事务支出</v>
          </cell>
          <cell r="C159">
            <v>0</v>
          </cell>
          <cell r="D159">
            <v>0</v>
          </cell>
          <cell r="E159">
            <v>0</v>
          </cell>
          <cell r="F159">
            <v>0</v>
          </cell>
        </row>
        <row r="160">
          <cell r="A160">
            <v>20129</v>
          </cell>
          <cell r="B160" t="str">
            <v>   群众团体事务</v>
          </cell>
          <cell r="C160">
            <v>723</v>
          </cell>
          <cell r="D160">
            <v>555</v>
          </cell>
          <cell r="E160">
            <v>1108</v>
          </cell>
          <cell r="F160">
            <v>1142.68</v>
          </cell>
        </row>
        <row r="161">
          <cell r="A161">
            <v>2012901</v>
          </cell>
          <cell r="B161" t="str">
            <v>     行政运行</v>
          </cell>
          <cell r="C161">
            <v>563</v>
          </cell>
          <cell r="D161">
            <v>552</v>
          </cell>
          <cell r="E161">
            <v>456</v>
          </cell>
          <cell r="F161">
            <v>484.68</v>
          </cell>
        </row>
        <row r="162">
          <cell r="A162">
            <v>2012902</v>
          </cell>
          <cell r="B162" t="str">
            <v>     一般行政管理事务</v>
          </cell>
          <cell r="C162">
            <v>0</v>
          </cell>
          <cell r="D162">
            <v>0</v>
          </cell>
          <cell r="E162">
            <v>0</v>
          </cell>
          <cell r="F162">
            <v>0</v>
          </cell>
        </row>
        <row r="163">
          <cell r="A163">
            <v>2012903</v>
          </cell>
          <cell r="B163" t="str">
            <v>     机关服务</v>
          </cell>
          <cell r="C163">
            <v>0</v>
          </cell>
          <cell r="D163">
            <v>0</v>
          </cell>
          <cell r="E163">
            <v>0</v>
          </cell>
          <cell r="F163">
            <v>0</v>
          </cell>
        </row>
        <row r="164">
          <cell r="A164">
            <v>2012906</v>
          </cell>
          <cell r="B164" t="str">
            <v>     工会事务</v>
          </cell>
          <cell r="C164">
            <v>100</v>
          </cell>
          <cell r="D164">
            <v>0</v>
          </cell>
          <cell r="E164">
            <v>100</v>
          </cell>
          <cell r="F164">
            <v>100</v>
          </cell>
        </row>
        <row r="165">
          <cell r="A165">
            <v>2012950</v>
          </cell>
          <cell r="B165" t="str">
            <v>     事业运行</v>
          </cell>
          <cell r="C165">
            <v>0</v>
          </cell>
          <cell r="D165">
            <v>0</v>
          </cell>
          <cell r="E165">
            <v>0</v>
          </cell>
          <cell r="F165">
            <v>0</v>
          </cell>
        </row>
        <row r="166">
          <cell r="A166">
            <v>2012999</v>
          </cell>
          <cell r="B166" t="str">
            <v>     其他群众团体事务支出</v>
          </cell>
          <cell r="C166">
            <v>60</v>
          </cell>
          <cell r="D166">
            <v>3</v>
          </cell>
          <cell r="E166">
            <v>552</v>
          </cell>
          <cell r="F166">
            <v>558</v>
          </cell>
        </row>
        <row r="167">
          <cell r="A167">
            <v>20131</v>
          </cell>
          <cell r="B167" t="str">
            <v>   党委办公厅（室）及相关机构事务</v>
          </cell>
          <cell r="C167">
            <v>3452</v>
          </cell>
          <cell r="D167">
            <v>1895</v>
          </cell>
          <cell r="E167">
            <v>2460</v>
          </cell>
          <cell r="F167">
            <v>2180.56</v>
          </cell>
        </row>
        <row r="168">
          <cell r="A168">
            <v>2013101</v>
          </cell>
          <cell r="B168" t="str">
            <v>     行政运行</v>
          </cell>
          <cell r="C168">
            <v>1885</v>
          </cell>
          <cell r="D168">
            <v>1590</v>
          </cell>
          <cell r="E168">
            <v>1371</v>
          </cell>
          <cell r="F168">
            <v>1366.82</v>
          </cell>
        </row>
        <row r="169">
          <cell r="A169">
            <v>2013102</v>
          </cell>
          <cell r="B169" t="str">
            <v>     一般行政管理事务</v>
          </cell>
          <cell r="C169">
            <v>0</v>
          </cell>
          <cell r="D169">
            <v>0</v>
          </cell>
          <cell r="E169">
            <v>0</v>
          </cell>
          <cell r="F169">
            <v>0</v>
          </cell>
        </row>
        <row r="170">
          <cell r="A170">
            <v>2013103</v>
          </cell>
          <cell r="B170" t="str">
            <v>     机关服务</v>
          </cell>
          <cell r="C170">
            <v>0</v>
          </cell>
          <cell r="D170">
            <v>0</v>
          </cell>
          <cell r="E170">
            <v>283</v>
          </cell>
          <cell r="F170">
            <v>305</v>
          </cell>
        </row>
        <row r="171">
          <cell r="A171">
            <v>2013105</v>
          </cell>
          <cell r="B171" t="str">
            <v>     专项业务</v>
          </cell>
          <cell r="C171">
            <v>30</v>
          </cell>
          <cell r="D171">
            <v>5</v>
          </cell>
          <cell r="E171">
            <v>28</v>
          </cell>
          <cell r="F171">
            <v>0</v>
          </cell>
        </row>
        <row r="172">
          <cell r="A172">
            <v>2013150</v>
          </cell>
          <cell r="B172" t="str">
            <v>     事业运行</v>
          </cell>
          <cell r="C172">
            <v>0</v>
          </cell>
          <cell r="D172">
            <v>0</v>
          </cell>
          <cell r="E172">
            <v>0</v>
          </cell>
          <cell r="F172">
            <v>140.14</v>
          </cell>
        </row>
        <row r="173">
          <cell r="A173">
            <v>2013199</v>
          </cell>
          <cell r="B173" t="str">
            <v>     其他党委办公厅（室）及相关机构事务支出</v>
          </cell>
          <cell r="C173">
            <v>1537</v>
          </cell>
          <cell r="D173">
            <v>300</v>
          </cell>
          <cell r="E173">
            <v>778</v>
          </cell>
          <cell r="F173">
            <v>368.6</v>
          </cell>
        </row>
        <row r="174">
          <cell r="A174">
            <v>20132</v>
          </cell>
          <cell r="B174" t="str">
            <v>   组织事务</v>
          </cell>
          <cell r="C174">
            <v>689</v>
          </cell>
          <cell r="D174">
            <v>1063</v>
          </cell>
          <cell r="E174">
            <v>620</v>
          </cell>
          <cell r="F174">
            <v>680.71</v>
          </cell>
        </row>
        <row r="175">
          <cell r="A175">
            <v>2013201</v>
          </cell>
          <cell r="B175" t="str">
            <v>     行政运行</v>
          </cell>
          <cell r="C175">
            <v>560</v>
          </cell>
          <cell r="D175">
            <v>546</v>
          </cell>
          <cell r="E175">
            <v>402</v>
          </cell>
          <cell r="F175">
            <v>421.29</v>
          </cell>
        </row>
        <row r="176">
          <cell r="A176">
            <v>2013202</v>
          </cell>
          <cell r="B176" t="str">
            <v>     一般行政管理事务</v>
          </cell>
          <cell r="C176">
            <v>0</v>
          </cell>
          <cell r="D176">
            <v>0</v>
          </cell>
          <cell r="E176">
            <v>6</v>
          </cell>
          <cell r="F176">
            <v>0</v>
          </cell>
        </row>
        <row r="177">
          <cell r="A177">
            <v>2013203</v>
          </cell>
          <cell r="B177" t="str">
            <v>     机关服务</v>
          </cell>
          <cell r="C177">
            <v>0</v>
          </cell>
          <cell r="D177">
            <v>0</v>
          </cell>
          <cell r="E177">
            <v>0</v>
          </cell>
          <cell r="F177">
            <v>0</v>
          </cell>
        </row>
        <row r="178">
          <cell r="A178">
            <v>2013204</v>
          </cell>
          <cell r="B178" t="str">
            <v>     公务员事务</v>
          </cell>
          <cell r="C178">
            <v>0</v>
          </cell>
          <cell r="D178">
            <v>0</v>
          </cell>
          <cell r="E178">
            <v>0</v>
          </cell>
          <cell r="F178">
            <v>0</v>
          </cell>
        </row>
        <row r="179">
          <cell r="A179">
            <v>2013250</v>
          </cell>
          <cell r="B179" t="str">
            <v>     事业运行</v>
          </cell>
          <cell r="C179">
            <v>0</v>
          </cell>
          <cell r="D179">
            <v>0</v>
          </cell>
          <cell r="E179">
            <v>30</v>
          </cell>
          <cell r="F179">
            <v>84.02</v>
          </cell>
        </row>
        <row r="180">
          <cell r="A180">
            <v>2013299</v>
          </cell>
          <cell r="B180" t="str">
            <v>     其他组织事务支出</v>
          </cell>
          <cell r="C180">
            <v>129</v>
          </cell>
          <cell r="D180">
            <v>517</v>
          </cell>
          <cell r="E180">
            <v>182</v>
          </cell>
          <cell r="F180">
            <v>175.4</v>
          </cell>
        </row>
        <row r="181">
          <cell r="A181">
            <v>20133</v>
          </cell>
          <cell r="B181" t="str">
            <v>   宣传事务</v>
          </cell>
          <cell r="C181">
            <v>620</v>
          </cell>
          <cell r="D181">
            <v>482</v>
          </cell>
          <cell r="E181">
            <v>711</v>
          </cell>
          <cell r="F181">
            <v>666.59</v>
          </cell>
        </row>
        <row r="182">
          <cell r="A182">
            <v>2013301</v>
          </cell>
          <cell r="B182" t="str">
            <v>     行政运行</v>
          </cell>
          <cell r="C182">
            <v>257</v>
          </cell>
          <cell r="D182">
            <v>180</v>
          </cell>
          <cell r="E182">
            <v>198</v>
          </cell>
          <cell r="F182">
            <v>200.42</v>
          </cell>
        </row>
        <row r="183">
          <cell r="A183">
            <v>2013302</v>
          </cell>
          <cell r="B183" t="str">
            <v>     一般行政管理事务</v>
          </cell>
          <cell r="C183">
            <v>0</v>
          </cell>
          <cell r="D183">
            <v>0</v>
          </cell>
          <cell r="E183">
            <v>0</v>
          </cell>
          <cell r="F183">
            <v>0</v>
          </cell>
        </row>
        <row r="184">
          <cell r="A184">
            <v>2013303</v>
          </cell>
          <cell r="B184" t="str">
            <v>     机关服务</v>
          </cell>
          <cell r="C184">
            <v>0</v>
          </cell>
          <cell r="D184">
            <v>0</v>
          </cell>
          <cell r="E184">
            <v>0</v>
          </cell>
          <cell r="F184">
            <v>0</v>
          </cell>
        </row>
        <row r="185">
          <cell r="A185">
            <v>2013304</v>
          </cell>
          <cell r="B185" t="str">
            <v>     宣传管理</v>
          </cell>
          <cell r="C185">
            <v>0</v>
          </cell>
          <cell r="D185">
            <v>0</v>
          </cell>
          <cell r="E185">
            <v>0</v>
          </cell>
          <cell r="F185">
            <v>0</v>
          </cell>
        </row>
        <row r="186">
          <cell r="A186">
            <v>2013350</v>
          </cell>
          <cell r="B186" t="str">
            <v>     事业运行</v>
          </cell>
          <cell r="C186">
            <v>0</v>
          </cell>
          <cell r="D186">
            <v>0</v>
          </cell>
          <cell r="E186">
            <v>0</v>
          </cell>
          <cell r="F186">
            <v>0</v>
          </cell>
        </row>
        <row r="187">
          <cell r="A187">
            <v>2013399</v>
          </cell>
          <cell r="B187" t="str">
            <v>     其他宣传事务支出</v>
          </cell>
          <cell r="C187">
            <v>363</v>
          </cell>
          <cell r="D187">
            <v>302</v>
          </cell>
          <cell r="E187">
            <v>513</v>
          </cell>
          <cell r="F187">
            <v>466.17</v>
          </cell>
        </row>
        <row r="188">
          <cell r="A188">
            <v>20134</v>
          </cell>
          <cell r="B188" t="str">
            <v>   统战事务</v>
          </cell>
          <cell r="C188">
            <v>190</v>
          </cell>
          <cell r="D188">
            <v>156</v>
          </cell>
          <cell r="E188">
            <v>145</v>
          </cell>
          <cell r="F188">
            <v>154.76</v>
          </cell>
        </row>
        <row r="189">
          <cell r="A189">
            <v>2013401</v>
          </cell>
          <cell r="B189" t="str">
            <v>     行政运行</v>
          </cell>
          <cell r="C189">
            <v>146</v>
          </cell>
          <cell r="D189">
            <v>116</v>
          </cell>
          <cell r="E189">
            <v>117</v>
          </cell>
          <cell r="F189">
            <v>122.76</v>
          </cell>
        </row>
        <row r="190">
          <cell r="A190">
            <v>2013402</v>
          </cell>
          <cell r="B190" t="str">
            <v>     一般行政管理事务</v>
          </cell>
          <cell r="C190">
            <v>12</v>
          </cell>
          <cell r="D190">
            <v>0</v>
          </cell>
          <cell r="E190">
            <v>1</v>
          </cell>
          <cell r="F190">
            <v>0</v>
          </cell>
        </row>
        <row r="191">
          <cell r="A191">
            <v>2013403</v>
          </cell>
          <cell r="B191" t="str">
            <v>     机关服务</v>
          </cell>
          <cell r="C191">
            <v>0</v>
          </cell>
          <cell r="D191">
            <v>0</v>
          </cell>
          <cell r="E191">
            <v>0</v>
          </cell>
          <cell r="F191">
            <v>0</v>
          </cell>
        </row>
        <row r="192">
          <cell r="A192">
            <v>2013404</v>
          </cell>
          <cell r="B192" t="str">
            <v>     宗教事务</v>
          </cell>
          <cell r="C192">
            <v>0</v>
          </cell>
          <cell r="D192">
            <v>20</v>
          </cell>
          <cell r="E192">
            <v>0</v>
          </cell>
          <cell r="F192">
            <v>0</v>
          </cell>
        </row>
        <row r="193">
          <cell r="A193">
            <v>2013405</v>
          </cell>
          <cell r="B193" t="str">
            <v>     华侨事务</v>
          </cell>
          <cell r="C193">
            <v>2</v>
          </cell>
          <cell r="D193">
            <v>0</v>
          </cell>
          <cell r="E193">
            <v>2</v>
          </cell>
          <cell r="F193">
            <v>5</v>
          </cell>
        </row>
        <row r="194">
          <cell r="A194">
            <v>2013450</v>
          </cell>
          <cell r="B194" t="str">
            <v>     事业运行</v>
          </cell>
          <cell r="C194">
            <v>0</v>
          </cell>
          <cell r="D194">
            <v>0</v>
          </cell>
          <cell r="E194">
            <v>0</v>
          </cell>
          <cell r="F194">
            <v>0</v>
          </cell>
        </row>
        <row r="195">
          <cell r="A195">
            <v>2013499</v>
          </cell>
          <cell r="B195" t="str">
            <v>     其他统战事务支出</v>
          </cell>
          <cell r="C195">
            <v>30</v>
          </cell>
          <cell r="D195">
            <v>20</v>
          </cell>
          <cell r="E195">
            <v>25</v>
          </cell>
          <cell r="F195">
            <v>27</v>
          </cell>
        </row>
        <row r="196">
          <cell r="A196">
            <v>20135</v>
          </cell>
          <cell r="B196" t="str">
            <v>   对外联络事务</v>
          </cell>
          <cell r="C196">
            <v>0</v>
          </cell>
          <cell r="D196">
            <v>0</v>
          </cell>
          <cell r="E196">
            <v>0</v>
          </cell>
          <cell r="F196">
            <v>0</v>
          </cell>
        </row>
        <row r="197">
          <cell r="A197">
            <v>2013501</v>
          </cell>
          <cell r="B197" t="str">
            <v>     行政运行</v>
          </cell>
          <cell r="C197">
            <v>0</v>
          </cell>
          <cell r="D197">
            <v>0</v>
          </cell>
          <cell r="E197">
            <v>0</v>
          </cell>
          <cell r="F197">
            <v>0</v>
          </cell>
        </row>
        <row r="198">
          <cell r="A198">
            <v>2013502</v>
          </cell>
          <cell r="B198" t="str">
            <v>     一般行政管理事务</v>
          </cell>
          <cell r="C198">
            <v>0</v>
          </cell>
          <cell r="D198">
            <v>0</v>
          </cell>
          <cell r="E198">
            <v>0</v>
          </cell>
          <cell r="F198">
            <v>0</v>
          </cell>
        </row>
        <row r="199">
          <cell r="A199">
            <v>2013503</v>
          </cell>
          <cell r="B199" t="str">
            <v>     机关服务</v>
          </cell>
          <cell r="C199">
            <v>0</v>
          </cell>
          <cell r="D199">
            <v>0</v>
          </cell>
          <cell r="E199">
            <v>0</v>
          </cell>
          <cell r="F199">
            <v>0</v>
          </cell>
        </row>
        <row r="200">
          <cell r="A200">
            <v>2013550</v>
          </cell>
          <cell r="B200" t="str">
            <v>     事业运行</v>
          </cell>
          <cell r="C200">
            <v>0</v>
          </cell>
          <cell r="D200">
            <v>0</v>
          </cell>
          <cell r="E200">
            <v>0</v>
          </cell>
          <cell r="F200">
            <v>0</v>
          </cell>
        </row>
        <row r="201">
          <cell r="A201">
            <v>2013599</v>
          </cell>
          <cell r="B201" t="str">
            <v>     其他对外联络事务支出</v>
          </cell>
          <cell r="C201">
            <v>0</v>
          </cell>
          <cell r="D201">
            <v>0</v>
          </cell>
          <cell r="E201">
            <v>0</v>
          </cell>
          <cell r="F201">
            <v>0</v>
          </cell>
        </row>
        <row r="202">
          <cell r="A202">
            <v>20136</v>
          </cell>
          <cell r="B202" t="str">
            <v>   其他共产党事务支出</v>
          </cell>
          <cell r="C202">
            <v>0</v>
          </cell>
          <cell r="D202">
            <v>0</v>
          </cell>
          <cell r="E202">
            <v>10</v>
          </cell>
          <cell r="F202">
            <v>7</v>
          </cell>
        </row>
        <row r="203">
          <cell r="A203">
            <v>2013601</v>
          </cell>
          <cell r="B203" t="str">
            <v>     行政运行</v>
          </cell>
          <cell r="C203">
            <v>0</v>
          </cell>
          <cell r="D203">
            <v>0</v>
          </cell>
          <cell r="E203">
            <v>0</v>
          </cell>
          <cell r="F203">
            <v>0</v>
          </cell>
        </row>
        <row r="204">
          <cell r="A204">
            <v>2013602</v>
          </cell>
          <cell r="B204" t="str">
            <v>     一般行政管理事务</v>
          </cell>
          <cell r="C204">
            <v>0</v>
          </cell>
          <cell r="D204">
            <v>0</v>
          </cell>
          <cell r="E204">
            <v>0</v>
          </cell>
          <cell r="F204">
            <v>0</v>
          </cell>
        </row>
        <row r="205">
          <cell r="A205">
            <v>2013603</v>
          </cell>
          <cell r="B205" t="str">
            <v>     机关服务</v>
          </cell>
          <cell r="C205">
            <v>0</v>
          </cell>
          <cell r="D205">
            <v>0</v>
          </cell>
          <cell r="E205">
            <v>0</v>
          </cell>
          <cell r="F205">
            <v>0</v>
          </cell>
        </row>
        <row r="206">
          <cell r="A206">
            <v>2013650</v>
          </cell>
          <cell r="B206" t="str">
            <v>     事业运行</v>
          </cell>
          <cell r="C206">
            <v>0</v>
          </cell>
          <cell r="D206">
            <v>0</v>
          </cell>
          <cell r="E206">
            <v>0</v>
          </cell>
          <cell r="F206">
            <v>0</v>
          </cell>
        </row>
        <row r="207">
          <cell r="A207">
            <v>2013699</v>
          </cell>
          <cell r="B207" t="str">
            <v>     其他共产党事务支出</v>
          </cell>
          <cell r="C207">
            <v>0</v>
          </cell>
          <cell r="D207">
            <v>0</v>
          </cell>
          <cell r="E207">
            <v>10</v>
          </cell>
          <cell r="F207">
            <v>7</v>
          </cell>
        </row>
        <row r="208">
          <cell r="A208">
            <v>20137</v>
          </cell>
          <cell r="B208" t="str">
            <v>   网信事务</v>
          </cell>
          <cell r="C208">
            <v>0</v>
          </cell>
          <cell r="D208">
            <v>0</v>
          </cell>
          <cell r="E208">
            <v>0</v>
          </cell>
          <cell r="F208">
            <v>0</v>
          </cell>
        </row>
        <row r="209">
          <cell r="A209">
            <v>2013701</v>
          </cell>
          <cell r="B209" t="str">
            <v>     行政运行</v>
          </cell>
          <cell r="C209">
            <v>0</v>
          </cell>
          <cell r="D209">
            <v>0</v>
          </cell>
          <cell r="E209">
            <v>0</v>
          </cell>
          <cell r="F209">
            <v>0</v>
          </cell>
        </row>
        <row r="210">
          <cell r="A210">
            <v>2013702</v>
          </cell>
          <cell r="B210" t="str">
            <v>     一般行政管理事务</v>
          </cell>
          <cell r="C210">
            <v>0</v>
          </cell>
          <cell r="D210">
            <v>0</v>
          </cell>
          <cell r="E210">
            <v>0</v>
          </cell>
          <cell r="F210">
            <v>0</v>
          </cell>
        </row>
        <row r="211">
          <cell r="A211">
            <v>2013703</v>
          </cell>
          <cell r="B211" t="str">
            <v>     机关服务</v>
          </cell>
          <cell r="C211">
            <v>0</v>
          </cell>
          <cell r="D211">
            <v>0</v>
          </cell>
          <cell r="E211">
            <v>0</v>
          </cell>
          <cell r="F211">
            <v>0</v>
          </cell>
        </row>
        <row r="212">
          <cell r="A212">
            <v>2013704</v>
          </cell>
          <cell r="B212" t="str">
            <v>     信息安全事务</v>
          </cell>
          <cell r="C212">
            <v>0</v>
          </cell>
          <cell r="D212">
            <v>0</v>
          </cell>
          <cell r="E212">
            <v>0</v>
          </cell>
          <cell r="F212">
            <v>0</v>
          </cell>
        </row>
        <row r="213">
          <cell r="A213">
            <v>2013750</v>
          </cell>
          <cell r="B213" t="str">
            <v>     事业运行</v>
          </cell>
          <cell r="C213">
            <v>0</v>
          </cell>
          <cell r="D213">
            <v>0</v>
          </cell>
          <cell r="E213">
            <v>0</v>
          </cell>
          <cell r="F213">
            <v>0</v>
          </cell>
        </row>
        <row r="214">
          <cell r="A214">
            <v>2013799</v>
          </cell>
          <cell r="B214" t="str">
            <v>     其他网信事务支出</v>
          </cell>
          <cell r="C214">
            <v>0</v>
          </cell>
          <cell r="D214">
            <v>0</v>
          </cell>
          <cell r="E214">
            <v>0</v>
          </cell>
          <cell r="F214">
            <v>0</v>
          </cell>
        </row>
        <row r="215">
          <cell r="A215">
            <v>20138</v>
          </cell>
          <cell r="B215" t="str">
            <v>   市场监督管理事务</v>
          </cell>
          <cell r="C215">
            <v>1714</v>
          </cell>
          <cell r="D215">
            <v>1725</v>
          </cell>
          <cell r="E215">
            <v>1256</v>
          </cell>
          <cell r="F215">
            <v>1234.3</v>
          </cell>
        </row>
        <row r="216">
          <cell r="A216">
            <v>2013801</v>
          </cell>
          <cell r="B216" t="str">
            <v>     行政运行</v>
          </cell>
          <cell r="C216">
            <v>1339</v>
          </cell>
          <cell r="D216">
            <v>1376</v>
          </cell>
          <cell r="E216">
            <v>988</v>
          </cell>
          <cell r="F216">
            <v>1000.15</v>
          </cell>
        </row>
        <row r="217">
          <cell r="A217">
            <v>2013802</v>
          </cell>
          <cell r="B217" t="str">
            <v>     一般行政管理事务</v>
          </cell>
          <cell r="C217">
            <v>0</v>
          </cell>
          <cell r="D217">
            <v>0</v>
          </cell>
          <cell r="E217">
            <v>0</v>
          </cell>
          <cell r="F217">
            <v>0</v>
          </cell>
        </row>
        <row r="218">
          <cell r="A218">
            <v>2013803</v>
          </cell>
          <cell r="B218" t="str">
            <v>     机关服务</v>
          </cell>
          <cell r="C218">
            <v>0</v>
          </cell>
          <cell r="D218">
            <v>0</v>
          </cell>
          <cell r="E218">
            <v>0</v>
          </cell>
          <cell r="F218">
            <v>0</v>
          </cell>
        </row>
        <row r="219">
          <cell r="A219">
            <v>2013804</v>
          </cell>
          <cell r="B219" t="str">
            <v>     市场主体管理</v>
          </cell>
          <cell r="C219">
            <v>0</v>
          </cell>
          <cell r="D219">
            <v>0</v>
          </cell>
          <cell r="E219">
            <v>0</v>
          </cell>
          <cell r="F219">
            <v>0</v>
          </cell>
        </row>
        <row r="220">
          <cell r="A220">
            <v>2013805</v>
          </cell>
          <cell r="B220" t="str">
            <v>     市场秩序执法</v>
          </cell>
          <cell r="C220">
            <v>0</v>
          </cell>
          <cell r="D220">
            <v>0</v>
          </cell>
          <cell r="E220">
            <v>0</v>
          </cell>
          <cell r="F220">
            <v>0</v>
          </cell>
        </row>
        <row r="221">
          <cell r="A221">
            <v>2013808</v>
          </cell>
          <cell r="B221" t="str">
            <v>     信息化建设</v>
          </cell>
          <cell r="C221">
            <v>0</v>
          </cell>
          <cell r="D221">
            <v>0</v>
          </cell>
          <cell r="E221">
            <v>0</v>
          </cell>
          <cell r="F221">
            <v>0</v>
          </cell>
        </row>
        <row r="222">
          <cell r="A222">
            <v>2013810</v>
          </cell>
          <cell r="B222" t="str">
            <v>     质量基础</v>
          </cell>
          <cell r="C222">
            <v>0</v>
          </cell>
          <cell r="D222">
            <v>0</v>
          </cell>
          <cell r="E222">
            <v>0</v>
          </cell>
          <cell r="F222">
            <v>0</v>
          </cell>
        </row>
        <row r="223">
          <cell r="A223">
            <v>2013812</v>
          </cell>
          <cell r="B223" t="str">
            <v>     药品事务</v>
          </cell>
          <cell r="C223">
            <v>0</v>
          </cell>
          <cell r="D223">
            <v>0</v>
          </cell>
          <cell r="E223">
            <v>0</v>
          </cell>
          <cell r="F223">
            <v>0</v>
          </cell>
        </row>
        <row r="224">
          <cell r="A224">
            <v>2013813</v>
          </cell>
          <cell r="B224" t="str">
            <v>     医疗器械事务</v>
          </cell>
          <cell r="C224">
            <v>0</v>
          </cell>
          <cell r="D224">
            <v>0</v>
          </cell>
          <cell r="E224">
            <v>0</v>
          </cell>
          <cell r="F224">
            <v>0</v>
          </cell>
        </row>
        <row r="225">
          <cell r="A225">
            <v>2013814</v>
          </cell>
          <cell r="B225" t="str">
            <v>     化妆品事务</v>
          </cell>
          <cell r="C225">
            <v>0</v>
          </cell>
          <cell r="D225">
            <v>0</v>
          </cell>
          <cell r="E225">
            <v>0</v>
          </cell>
          <cell r="F225">
            <v>0</v>
          </cell>
        </row>
        <row r="226">
          <cell r="A226">
            <v>2013815</v>
          </cell>
          <cell r="B226" t="str">
            <v>     质量安全监管</v>
          </cell>
          <cell r="C226">
            <v>0</v>
          </cell>
          <cell r="D226">
            <v>0</v>
          </cell>
          <cell r="E226">
            <v>0</v>
          </cell>
          <cell r="F226">
            <v>0</v>
          </cell>
        </row>
        <row r="227">
          <cell r="A227">
            <v>2013816</v>
          </cell>
          <cell r="B227" t="str">
            <v>     食品安全监管</v>
          </cell>
          <cell r="C227">
            <v>0</v>
          </cell>
          <cell r="D227">
            <v>0</v>
          </cell>
          <cell r="E227">
            <v>122</v>
          </cell>
          <cell r="F227">
            <v>80</v>
          </cell>
        </row>
        <row r="228">
          <cell r="A228">
            <v>2013850</v>
          </cell>
          <cell r="B228" t="str">
            <v>     事业运行</v>
          </cell>
          <cell r="C228">
            <v>195</v>
          </cell>
          <cell r="D228">
            <v>185</v>
          </cell>
          <cell r="E228">
            <v>142</v>
          </cell>
          <cell r="F228">
            <v>149.15</v>
          </cell>
        </row>
        <row r="229">
          <cell r="A229">
            <v>2013899</v>
          </cell>
          <cell r="B229" t="str">
            <v>     其他市场监督管理事务</v>
          </cell>
          <cell r="C229">
            <v>180</v>
          </cell>
          <cell r="D229">
            <v>164</v>
          </cell>
          <cell r="E229">
            <v>4</v>
          </cell>
          <cell r="F229">
            <v>5</v>
          </cell>
        </row>
        <row r="230">
          <cell r="A230">
            <v>20140</v>
          </cell>
          <cell r="B230" t="str">
            <v>   信访事务</v>
          </cell>
          <cell r="C230">
            <v>13464</v>
          </cell>
          <cell r="D230">
            <v>12366</v>
          </cell>
          <cell r="E230">
            <v>34</v>
          </cell>
          <cell r="F230">
            <v>30.75</v>
          </cell>
        </row>
        <row r="231">
          <cell r="A231">
            <v>2014001</v>
          </cell>
          <cell r="B231" t="str">
            <v>     行政运行</v>
          </cell>
          <cell r="C231" t="str">
            <v/>
          </cell>
        </row>
        <row r="231">
          <cell r="F231">
            <v>0</v>
          </cell>
        </row>
        <row r="232">
          <cell r="A232">
            <v>2014002</v>
          </cell>
          <cell r="B232" t="str">
            <v>     一般行政管理事务</v>
          </cell>
          <cell r="C232" t="str">
            <v/>
          </cell>
        </row>
        <row r="232">
          <cell r="F232">
            <v>0</v>
          </cell>
        </row>
        <row r="233">
          <cell r="A233">
            <v>2014003</v>
          </cell>
          <cell r="B233" t="str">
            <v>     机关服务</v>
          </cell>
          <cell r="C233" t="str">
            <v/>
          </cell>
        </row>
        <row r="233">
          <cell r="F233">
            <v>0</v>
          </cell>
        </row>
        <row r="234">
          <cell r="A234">
            <v>2014004</v>
          </cell>
          <cell r="B234" t="str">
            <v>     信访业务</v>
          </cell>
          <cell r="C234" t="str">
            <v/>
          </cell>
        </row>
        <row r="234">
          <cell r="F234">
            <v>0</v>
          </cell>
        </row>
        <row r="235">
          <cell r="A235">
            <v>2014099</v>
          </cell>
          <cell r="B235" t="str">
            <v>     其他信访事务支出</v>
          </cell>
          <cell r="C235" t="str">
            <v/>
          </cell>
        </row>
        <row r="235">
          <cell r="E235">
            <v>34</v>
          </cell>
          <cell r="F235">
            <v>30.75</v>
          </cell>
        </row>
        <row r="236">
          <cell r="A236">
            <v>20199</v>
          </cell>
          <cell r="B236" t="str">
            <v>   其他一般公共服务支出</v>
          </cell>
          <cell r="C236">
            <v>6732</v>
          </cell>
          <cell r="D236">
            <v>6183</v>
          </cell>
          <cell r="E236">
            <v>6170</v>
          </cell>
          <cell r="F236">
            <v>3178.15</v>
          </cell>
        </row>
        <row r="237">
          <cell r="A237">
            <v>2019901</v>
          </cell>
          <cell r="B237" t="str">
            <v>     国家赔偿费用支出</v>
          </cell>
          <cell r="C237">
            <v>0</v>
          </cell>
          <cell r="D237">
            <v>0</v>
          </cell>
          <cell r="E237">
            <v>0</v>
          </cell>
          <cell r="F237">
            <v>0</v>
          </cell>
        </row>
        <row r="238">
          <cell r="A238">
            <v>2019999</v>
          </cell>
          <cell r="B238" t="str">
            <v>     其他一般公共服务支出</v>
          </cell>
          <cell r="C238">
            <v>6732</v>
          </cell>
          <cell r="D238">
            <v>6183</v>
          </cell>
          <cell r="E238">
            <v>6170</v>
          </cell>
          <cell r="F238">
            <v>3178.15</v>
          </cell>
        </row>
        <row r="239">
          <cell r="A239">
            <v>202</v>
          </cell>
          <cell r="B239" t="str">
            <v>外交支出</v>
          </cell>
          <cell r="C239">
            <v>0</v>
          </cell>
          <cell r="D239">
            <v>0</v>
          </cell>
          <cell r="E239">
            <v>0</v>
          </cell>
          <cell r="F239">
            <v>0</v>
          </cell>
        </row>
        <row r="240">
          <cell r="A240">
            <v>20201</v>
          </cell>
          <cell r="B240" t="str">
            <v>   外交管理事务</v>
          </cell>
          <cell r="C240">
            <v>0</v>
          </cell>
          <cell r="D240">
            <v>0</v>
          </cell>
          <cell r="E240">
            <v>0</v>
          </cell>
          <cell r="F240">
            <v>0</v>
          </cell>
        </row>
        <row r="241">
          <cell r="A241">
            <v>2020101</v>
          </cell>
          <cell r="B241" t="str">
            <v>     行政运行</v>
          </cell>
          <cell r="C241" t="str">
            <v/>
          </cell>
          <cell r="D241">
            <v>0</v>
          </cell>
          <cell r="E241">
            <v>0</v>
          </cell>
          <cell r="F241">
            <v>0</v>
          </cell>
        </row>
        <row r="242">
          <cell r="A242">
            <v>2020102</v>
          </cell>
          <cell r="B242" t="str">
            <v>     一般行政管理事务</v>
          </cell>
          <cell r="C242" t="str">
            <v/>
          </cell>
          <cell r="D242">
            <v>0</v>
          </cell>
          <cell r="E242">
            <v>0</v>
          </cell>
          <cell r="F242">
            <v>0</v>
          </cell>
        </row>
        <row r="243">
          <cell r="A243">
            <v>2020103</v>
          </cell>
          <cell r="B243" t="str">
            <v>     机关服务</v>
          </cell>
          <cell r="C243" t="str">
            <v/>
          </cell>
          <cell r="D243">
            <v>0</v>
          </cell>
          <cell r="E243">
            <v>0</v>
          </cell>
          <cell r="F243">
            <v>0</v>
          </cell>
        </row>
        <row r="244">
          <cell r="A244">
            <v>2020104</v>
          </cell>
          <cell r="B244" t="str">
            <v>     专项业务</v>
          </cell>
          <cell r="C244" t="str">
            <v/>
          </cell>
          <cell r="D244">
            <v>0</v>
          </cell>
          <cell r="E244">
            <v>0</v>
          </cell>
          <cell r="F244">
            <v>0</v>
          </cell>
        </row>
        <row r="245">
          <cell r="A245">
            <v>2020150</v>
          </cell>
          <cell r="B245" t="str">
            <v>     事业运行</v>
          </cell>
          <cell r="C245" t="str">
            <v/>
          </cell>
          <cell r="D245">
            <v>0</v>
          </cell>
          <cell r="E245">
            <v>0</v>
          </cell>
          <cell r="F245">
            <v>0</v>
          </cell>
        </row>
        <row r="246">
          <cell r="A246">
            <v>2020199</v>
          </cell>
          <cell r="B246" t="str">
            <v>     其他外交管理事务支出</v>
          </cell>
          <cell r="C246" t="str">
            <v/>
          </cell>
          <cell r="D246">
            <v>0</v>
          </cell>
          <cell r="E246">
            <v>0</v>
          </cell>
          <cell r="F246">
            <v>0</v>
          </cell>
        </row>
        <row r="247">
          <cell r="A247">
            <v>20202</v>
          </cell>
          <cell r="B247" t="str">
            <v>   驻外机构</v>
          </cell>
          <cell r="C247">
            <v>0</v>
          </cell>
          <cell r="D247">
            <v>0</v>
          </cell>
          <cell r="E247">
            <v>0</v>
          </cell>
          <cell r="F247">
            <v>0</v>
          </cell>
        </row>
        <row r="248">
          <cell r="A248">
            <v>2020201</v>
          </cell>
          <cell r="B248" t="str">
            <v>     驻外使领馆（团、处）</v>
          </cell>
          <cell r="C248" t="str">
            <v/>
          </cell>
          <cell r="D248">
            <v>0</v>
          </cell>
          <cell r="E248">
            <v>0</v>
          </cell>
          <cell r="F248">
            <v>0</v>
          </cell>
        </row>
        <row r="249">
          <cell r="A249">
            <v>2020202</v>
          </cell>
          <cell r="B249" t="str">
            <v>     其他驻外机构支出</v>
          </cell>
          <cell r="C249" t="str">
            <v/>
          </cell>
          <cell r="D249">
            <v>0</v>
          </cell>
          <cell r="E249">
            <v>0</v>
          </cell>
          <cell r="F249">
            <v>0</v>
          </cell>
        </row>
        <row r="250">
          <cell r="A250">
            <v>20203</v>
          </cell>
          <cell r="B250" t="str">
            <v>   对外援助</v>
          </cell>
          <cell r="C250">
            <v>0</v>
          </cell>
          <cell r="D250">
            <v>0</v>
          </cell>
          <cell r="E250">
            <v>0</v>
          </cell>
          <cell r="F250">
            <v>0</v>
          </cell>
        </row>
        <row r="251">
          <cell r="A251">
            <v>2020304</v>
          </cell>
          <cell r="B251" t="str">
            <v>     援外优惠贷款贴息</v>
          </cell>
          <cell r="C251" t="str">
            <v/>
          </cell>
          <cell r="D251">
            <v>0</v>
          </cell>
          <cell r="E251">
            <v>0</v>
          </cell>
          <cell r="F251">
            <v>0</v>
          </cell>
        </row>
        <row r="252">
          <cell r="A252">
            <v>2020306</v>
          </cell>
          <cell r="B252" t="str">
            <v>     对外援助</v>
          </cell>
          <cell r="C252" t="str">
            <v/>
          </cell>
          <cell r="D252">
            <v>0</v>
          </cell>
          <cell r="E252">
            <v>0</v>
          </cell>
          <cell r="F252">
            <v>0</v>
          </cell>
        </row>
        <row r="253">
          <cell r="A253">
            <v>20204</v>
          </cell>
          <cell r="B253" t="str">
            <v>   国际组织</v>
          </cell>
          <cell r="C253">
            <v>0</v>
          </cell>
          <cell r="D253">
            <v>0</v>
          </cell>
          <cell r="E253">
            <v>0</v>
          </cell>
          <cell r="F253">
            <v>0</v>
          </cell>
        </row>
        <row r="254">
          <cell r="A254">
            <v>2020401</v>
          </cell>
          <cell r="B254" t="str">
            <v>     国际组织会费</v>
          </cell>
          <cell r="C254" t="str">
            <v/>
          </cell>
          <cell r="D254">
            <v>0</v>
          </cell>
          <cell r="E254">
            <v>0</v>
          </cell>
          <cell r="F254">
            <v>0</v>
          </cell>
        </row>
        <row r="255">
          <cell r="A255">
            <v>2020402</v>
          </cell>
          <cell r="B255" t="str">
            <v>     国际组织捐赠</v>
          </cell>
          <cell r="C255" t="str">
            <v/>
          </cell>
          <cell r="D255">
            <v>0</v>
          </cell>
          <cell r="E255">
            <v>0</v>
          </cell>
          <cell r="F255">
            <v>0</v>
          </cell>
        </row>
        <row r="256">
          <cell r="A256">
            <v>2020403</v>
          </cell>
          <cell r="B256" t="str">
            <v>     维和摊款</v>
          </cell>
          <cell r="C256" t="str">
            <v/>
          </cell>
          <cell r="D256">
            <v>0</v>
          </cell>
          <cell r="E256">
            <v>0</v>
          </cell>
          <cell r="F256">
            <v>0</v>
          </cell>
        </row>
        <row r="257">
          <cell r="A257">
            <v>2020404</v>
          </cell>
          <cell r="B257" t="str">
            <v>     国际组织股金及基金</v>
          </cell>
          <cell r="C257" t="str">
            <v/>
          </cell>
          <cell r="D257">
            <v>0</v>
          </cell>
          <cell r="E257">
            <v>0</v>
          </cell>
          <cell r="F257">
            <v>0</v>
          </cell>
        </row>
        <row r="258">
          <cell r="A258">
            <v>2020499</v>
          </cell>
          <cell r="B258" t="str">
            <v>     其他国际组织支出</v>
          </cell>
          <cell r="C258" t="str">
            <v/>
          </cell>
          <cell r="D258">
            <v>0</v>
          </cell>
          <cell r="E258">
            <v>0</v>
          </cell>
          <cell r="F258">
            <v>0</v>
          </cell>
        </row>
        <row r="259">
          <cell r="A259">
            <v>20205</v>
          </cell>
          <cell r="B259" t="str">
            <v>   对外合作与交流</v>
          </cell>
          <cell r="C259">
            <v>0</v>
          </cell>
          <cell r="D259">
            <v>0</v>
          </cell>
          <cell r="E259">
            <v>0</v>
          </cell>
          <cell r="F259">
            <v>0</v>
          </cell>
        </row>
        <row r="260">
          <cell r="A260">
            <v>2020503</v>
          </cell>
          <cell r="B260" t="str">
            <v>     在华国际会议</v>
          </cell>
          <cell r="C260" t="str">
            <v/>
          </cell>
          <cell r="D260">
            <v>0</v>
          </cell>
          <cell r="E260">
            <v>0</v>
          </cell>
          <cell r="F260">
            <v>0</v>
          </cell>
        </row>
        <row r="261">
          <cell r="A261">
            <v>2020504</v>
          </cell>
          <cell r="B261" t="str">
            <v>     国际交流活动</v>
          </cell>
          <cell r="C261" t="str">
            <v/>
          </cell>
          <cell r="D261">
            <v>0</v>
          </cell>
          <cell r="E261">
            <v>0</v>
          </cell>
          <cell r="F261">
            <v>0</v>
          </cell>
        </row>
        <row r="262">
          <cell r="A262">
            <v>2020505</v>
          </cell>
          <cell r="B262" t="str">
            <v>     对外合作活动</v>
          </cell>
          <cell r="C262" t="str">
            <v/>
          </cell>
          <cell r="D262">
            <v>0</v>
          </cell>
          <cell r="E262">
            <v>0</v>
          </cell>
          <cell r="F262">
            <v>0</v>
          </cell>
        </row>
        <row r="263">
          <cell r="A263">
            <v>2020599</v>
          </cell>
          <cell r="B263" t="str">
            <v>     其他对外合作与交流支出</v>
          </cell>
          <cell r="C263" t="str">
            <v/>
          </cell>
          <cell r="D263">
            <v>0</v>
          </cell>
          <cell r="E263">
            <v>0</v>
          </cell>
          <cell r="F263">
            <v>0</v>
          </cell>
        </row>
        <row r="264">
          <cell r="A264">
            <v>20206</v>
          </cell>
          <cell r="B264" t="str">
            <v>   对外宣传</v>
          </cell>
          <cell r="C264">
            <v>0</v>
          </cell>
          <cell r="D264">
            <v>0</v>
          </cell>
          <cell r="E264">
            <v>0</v>
          </cell>
          <cell r="F264">
            <v>0</v>
          </cell>
        </row>
        <row r="265">
          <cell r="A265">
            <v>2020601</v>
          </cell>
          <cell r="B265" t="str">
            <v>     对外宣传</v>
          </cell>
          <cell r="C265" t="str">
            <v/>
          </cell>
          <cell r="D265">
            <v>0</v>
          </cell>
          <cell r="E265">
            <v>0</v>
          </cell>
          <cell r="F265">
            <v>0</v>
          </cell>
        </row>
        <row r="266">
          <cell r="A266">
            <v>20207</v>
          </cell>
          <cell r="B266" t="str">
            <v>   边界勘界联检</v>
          </cell>
          <cell r="C266">
            <v>0</v>
          </cell>
          <cell r="D266">
            <v>0</v>
          </cell>
          <cell r="E266">
            <v>0</v>
          </cell>
          <cell r="F266">
            <v>0</v>
          </cell>
        </row>
        <row r="267">
          <cell r="A267">
            <v>2020701</v>
          </cell>
          <cell r="B267" t="str">
            <v>     边界勘界</v>
          </cell>
          <cell r="C267" t="str">
            <v/>
          </cell>
          <cell r="D267">
            <v>0</v>
          </cell>
          <cell r="E267">
            <v>0</v>
          </cell>
          <cell r="F267">
            <v>0</v>
          </cell>
        </row>
        <row r="268">
          <cell r="A268">
            <v>2020702</v>
          </cell>
          <cell r="B268" t="str">
            <v>     边界联检</v>
          </cell>
          <cell r="C268" t="str">
            <v/>
          </cell>
          <cell r="D268">
            <v>0</v>
          </cell>
          <cell r="E268">
            <v>0</v>
          </cell>
          <cell r="F268">
            <v>0</v>
          </cell>
        </row>
        <row r="269">
          <cell r="A269">
            <v>2020703</v>
          </cell>
          <cell r="B269" t="str">
            <v>     边界界桩维护</v>
          </cell>
          <cell r="C269" t="str">
            <v/>
          </cell>
          <cell r="D269">
            <v>0</v>
          </cell>
          <cell r="E269">
            <v>0</v>
          </cell>
          <cell r="F269">
            <v>0</v>
          </cell>
        </row>
        <row r="270">
          <cell r="A270">
            <v>2020799</v>
          </cell>
          <cell r="B270" t="str">
            <v>     其他支出</v>
          </cell>
          <cell r="C270" t="str">
            <v/>
          </cell>
          <cell r="D270">
            <v>0</v>
          </cell>
          <cell r="E270">
            <v>0</v>
          </cell>
          <cell r="F270">
            <v>0</v>
          </cell>
        </row>
        <row r="271">
          <cell r="A271">
            <v>20208</v>
          </cell>
          <cell r="B271" t="str">
            <v>   国际发展合作</v>
          </cell>
          <cell r="C271">
            <v>0</v>
          </cell>
          <cell r="D271">
            <v>0</v>
          </cell>
          <cell r="E271">
            <v>0</v>
          </cell>
          <cell r="F271">
            <v>0</v>
          </cell>
        </row>
        <row r="272">
          <cell r="A272">
            <v>2020801</v>
          </cell>
          <cell r="B272" t="str">
            <v>     行政运行</v>
          </cell>
          <cell r="C272" t="str">
            <v/>
          </cell>
          <cell r="D272">
            <v>0</v>
          </cell>
          <cell r="E272">
            <v>0</v>
          </cell>
          <cell r="F272">
            <v>0</v>
          </cell>
        </row>
        <row r="273">
          <cell r="A273">
            <v>2020802</v>
          </cell>
          <cell r="B273" t="str">
            <v>     一般行政管理事务</v>
          </cell>
          <cell r="C273" t="str">
            <v/>
          </cell>
          <cell r="D273">
            <v>0</v>
          </cell>
          <cell r="E273">
            <v>0</v>
          </cell>
          <cell r="F273">
            <v>0</v>
          </cell>
        </row>
        <row r="274">
          <cell r="A274">
            <v>2020803</v>
          </cell>
          <cell r="B274" t="str">
            <v>     机关服务</v>
          </cell>
          <cell r="C274" t="str">
            <v/>
          </cell>
          <cell r="D274">
            <v>0</v>
          </cell>
          <cell r="E274">
            <v>0</v>
          </cell>
          <cell r="F274">
            <v>0</v>
          </cell>
        </row>
        <row r="275">
          <cell r="A275">
            <v>2020850</v>
          </cell>
          <cell r="B275" t="str">
            <v>     事业运行</v>
          </cell>
          <cell r="C275" t="str">
            <v/>
          </cell>
          <cell r="D275">
            <v>0</v>
          </cell>
          <cell r="E275">
            <v>0</v>
          </cell>
          <cell r="F275">
            <v>0</v>
          </cell>
        </row>
        <row r="276">
          <cell r="A276">
            <v>2020899</v>
          </cell>
          <cell r="B276" t="str">
            <v>     其他国际发展合作支出</v>
          </cell>
          <cell r="C276" t="str">
            <v/>
          </cell>
          <cell r="D276">
            <v>0</v>
          </cell>
          <cell r="E276">
            <v>0</v>
          </cell>
          <cell r="F276">
            <v>0</v>
          </cell>
        </row>
        <row r="277">
          <cell r="A277">
            <v>20299</v>
          </cell>
          <cell r="B277" t="str">
            <v>   其他外交支出</v>
          </cell>
          <cell r="C277">
            <v>0</v>
          </cell>
          <cell r="D277">
            <v>0</v>
          </cell>
          <cell r="E277">
            <v>0</v>
          </cell>
          <cell r="F277">
            <v>0</v>
          </cell>
        </row>
        <row r="278">
          <cell r="A278">
            <v>2029999</v>
          </cell>
          <cell r="B278" t="str">
            <v>     其他外交支出</v>
          </cell>
          <cell r="C278" t="str">
            <v/>
          </cell>
          <cell r="D278">
            <v>0</v>
          </cell>
          <cell r="E278">
            <v>0</v>
          </cell>
          <cell r="F278">
            <v>0</v>
          </cell>
        </row>
        <row r="279">
          <cell r="A279">
            <v>203</v>
          </cell>
          <cell r="B279" t="str">
            <v>国防支出</v>
          </cell>
          <cell r="C279">
            <v>329</v>
          </cell>
          <cell r="D279">
            <v>197</v>
          </cell>
          <cell r="E279">
            <v>396</v>
          </cell>
          <cell r="F279">
            <v>307.42</v>
          </cell>
        </row>
        <row r="280">
          <cell r="A280">
            <v>20301</v>
          </cell>
          <cell r="B280" t="str">
            <v>   军费</v>
          </cell>
          <cell r="C280">
            <v>0</v>
          </cell>
          <cell r="D280">
            <v>0</v>
          </cell>
          <cell r="E280">
            <v>0</v>
          </cell>
          <cell r="F280">
            <v>0</v>
          </cell>
        </row>
        <row r="281">
          <cell r="A281">
            <v>2030101</v>
          </cell>
          <cell r="B281" t="str">
            <v>     现役部队</v>
          </cell>
          <cell r="C281">
            <v>0</v>
          </cell>
          <cell r="D281">
            <v>0</v>
          </cell>
          <cell r="E281">
            <v>0</v>
          </cell>
          <cell r="F281">
            <v>0</v>
          </cell>
        </row>
        <row r="282">
          <cell r="A282">
            <v>2030102</v>
          </cell>
          <cell r="B282" t="str">
            <v>     预备役部队</v>
          </cell>
          <cell r="C282">
            <v>0</v>
          </cell>
          <cell r="D282">
            <v>0</v>
          </cell>
          <cell r="E282">
            <v>0</v>
          </cell>
          <cell r="F282">
            <v>0</v>
          </cell>
        </row>
        <row r="283">
          <cell r="A283">
            <v>2030199</v>
          </cell>
          <cell r="B283" t="str">
            <v>     其他军费支出</v>
          </cell>
          <cell r="C283">
            <v>0</v>
          </cell>
          <cell r="D283">
            <v>0</v>
          </cell>
          <cell r="E283">
            <v>0</v>
          </cell>
          <cell r="F283">
            <v>0</v>
          </cell>
        </row>
        <row r="284">
          <cell r="A284">
            <v>20304</v>
          </cell>
          <cell r="B284" t="str">
            <v>   国防科研事业</v>
          </cell>
          <cell r="C284">
            <v>0</v>
          </cell>
          <cell r="D284">
            <v>0</v>
          </cell>
          <cell r="E284">
            <v>0</v>
          </cell>
          <cell r="F284">
            <v>0</v>
          </cell>
        </row>
        <row r="285">
          <cell r="A285">
            <v>2030401</v>
          </cell>
          <cell r="B285" t="str">
            <v>     国防科研事业</v>
          </cell>
          <cell r="C285">
            <v>0</v>
          </cell>
          <cell r="D285">
            <v>0</v>
          </cell>
          <cell r="E285">
            <v>0</v>
          </cell>
          <cell r="F285">
            <v>0</v>
          </cell>
        </row>
        <row r="286">
          <cell r="A286">
            <v>20305</v>
          </cell>
          <cell r="B286" t="str">
            <v>   专项工程</v>
          </cell>
          <cell r="C286">
            <v>0</v>
          </cell>
          <cell r="D286">
            <v>0</v>
          </cell>
          <cell r="E286">
            <v>0</v>
          </cell>
          <cell r="F286">
            <v>0</v>
          </cell>
        </row>
        <row r="287">
          <cell r="A287">
            <v>2030501</v>
          </cell>
          <cell r="B287" t="str">
            <v>     专项工程</v>
          </cell>
          <cell r="C287">
            <v>0</v>
          </cell>
          <cell r="D287">
            <v>0</v>
          </cell>
          <cell r="E287">
            <v>0</v>
          </cell>
          <cell r="F287">
            <v>0</v>
          </cell>
        </row>
        <row r="288">
          <cell r="A288">
            <v>20306</v>
          </cell>
          <cell r="B288" t="str">
            <v>   国防动员</v>
          </cell>
          <cell r="C288">
            <v>326</v>
          </cell>
          <cell r="D288">
            <v>197</v>
          </cell>
          <cell r="E288">
            <v>396</v>
          </cell>
          <cell r="F288">
            <v>307.42</v>
          </cell>
        </row>
        <row r="289">
          <cell r="A289">
            <v>2030601</v>
          </cell>
          <cell r="B289" t="str">
            <v>     兵役征集</v>
          </cell>
          <cell r="C289">
            <v>90</v>
          </cell>
          <cell r="D289">
            <v>32</v>
          </cell>
          <cell r="E289">
            <v>99</v>
          </cell>
          <cell r="F289">
            <v>110</v>
          </cell>
        </row>
        <row r="290">
          <cell r="A290">
            <v>2030602</v>
          </cell>
          <cell r="B290" t="str">
            <v>     经济动员</v>
          </cell>
          <cell r="C290">
            <v>0</v>
          </cell>
          <cell r="D290">
            <v>0</v>
          </cell>
          <cell r="E290">
            <v>0</v>
          </cell>
          <cell r="F290">
            <v>0</v>
          </cell>
        </row>
        <row r="291">
          <cell r="A291">
            <v>2030603</v>
          </cell>
          <cell r="B291" t="str">
            <v>     人民防空</v>
          </cell>
          <cell r="C291">
            <v>0</v>
          </cell>
          <cell r="D291">
            <v>0</v>
          </cell>
          <cell r="E291">
            <v>0</v>
          </cell>
          <cell r="F291">
            <v>0</v>
          </cell>
        </row>
        <row r="292">
          <cell r="A292">
            <v>2030604</v>
          </cell>
          <cell r="B292" t="str">
            <v>     交通战备</v>
          </cell>
          <cell r="C292">
            <v>0</v>
          </cell>
          <cell r="D292">
            <v>0</v>
          </cell>
          <cell r="E292">
            <v>0</v>
          </cell>
          <cell r="F292">
            <v>0</v>
          </cell>
        </row>
        <row r="293">
          <cell r="A293">
            <v>2030605</v>
          </cell>
          <cell r="B293" t="str">
            <v>     国防教育</v>
          </cell>
          <cell r="C293">
            <v>0</v>
          </cell>
          <cell r="D293">
            <v>10</v>
          </cell>
          <cell r="E293">
            <v>0</v>
          </cell>
          <cell r="F293">
            <v>0</v>
          </cell>
        </row>
        <row r="294">
          <cell r="A294">
            <v>2030606</v>
          </cell>
          <cell r="B294" t="str">
            <v>     预备役部队</v>
          </cell>
          <cell r="C294">
            <v>0</v>
          </cell>
          <cell r="D294">
            <v>0</v>
          </cell>
          <cell r="E294">
            <v>0</v>
          </cell>
          <cell r="F294">
            <v>0</v>
          </cell>
        </row>
        <row r="295">
          <cell r="A295">
            <v>2030607</v>
          </cell>
          <cell r="B295" t="str">
            <v>     民兵</v>
          </cell>
          <cell r="C295">
            <v>221</v>
          </cell>
          <cell r="D295">
            <v>133</v>
          </cell>
          <cell r="E295">
            <v>268</v>
          </cell>
          <cell r="F295">
            <v>196.42</v>
          </cell>
        </row>
        <row r="296">
          <cell r="A296">
            <v>2030608</v>
          </cell>
          <cell r="B296" t="str">
            <v>     边海防</v>
          </cell>
          <cell r="C296">
            <v>0</v>
          </cell>
          <cell r="D296">
            <v>0</v>
          </cell>
          <cell r="E296">
            <v>0</v>
          </cell>
          <cell r="F296">
            <v>0</v>
          </cell>
        </row>
        <row r="297">
          <cell r="A297">
            <v>2030699</v>
          </cell>
          <cell r="B297" t="str">
            <v>     其他国防动员支出</v>
          </cell>
          <cell r="C297">
            <v>15</v>
          </cell>
          <cell r="D297">
            <v>22</v>
          </cell>
          <cell r="E297">
            <v>29</v>
          </cell>
          <cell r="F297">
            <v>1</v>
          </cell>
        </row>
        <row r="298">
          <cell r="A298">
            <v>20399</v>
          </cell>
          <cell r="B298" t="str">
            <v>   其他国防支出</v>
          </cell>
          <cell r="C298">
            <v>3</v>
          </cell>
          <cell r="D298">
            <v>0</v>
          </cell>
          <cell r="E298">
            <v>0</v>
          </cell>
          <cell r="F298">
            <v>0</v>
          </cell>
        </row>
        <row r="299">
          <cell r="A299">
            <v>2039999</v>
          </cell>
          <cell r="B299" t="str">
            <v>     其他国防支出</v>
          </cell>
          <cell r="C299">
            <v>3</v>
          </cell>
          <cell r="D299">
            <v>0</v>
          </cell>
          <cell r="E299">
            <v>0</v>
          </cell>
          <cell r="F299">
            <v>0</v>
          </cell>
        </row>
        <row r="300">
          <cell r="A300">
            <v>204</v>
          </cell>
          <cell r="B300" t="str">
            <v>公共安全支出</v>
          </cell>
          <cell r="C300">
            <v>11526</v>
          </cell>
          <cell r="D300">
            <v>12217</v>
          </cell>
          <cell r="E300">
            <v>10122</v>
          </cell>
          <cell r="F300">
            <v>11989.96</v>
          </cell>
        </row>
        <row r="301">
          <cell r="A301">
            <v>20401</v>
          </cell>
          <cell r="B301" t="str">
            <v>   武装警察部队</v>
          </cell>
          <cell r="C301">
            <v>0</v>
          </cell>
          <cell r="D301">
            <v>0</v>
          </cell>
          <cell r="E301">
            <v>0</v>
          </cell>
          <cell r="F301">
            <v>0</v>
          </cell>
        </row>
        <row r="302">
          <cell r="A302">
            <v>2040101</v>
          </cell>
          <cell r="B302" t="str">
            <v>     武装警察部队</v>
          </cell>
          <cell r="C302">
            <v>0</v>
          </cell>
          <cell r="D302">
            <v>0</v>
          </cell>
          <cell r="E302">
            <v>0</v>
          </cell>
          <cell r="F302">
            <v>0</v>
          </cell>
        </row>
        <row r="303">
          <cell r="A303">
            <v>2040199</v>
          </cell>
          <cell r="B303" t="str">
            <v>     其他武装警察部队支出</v>
          </cell>
          <cell r="C303">
            <v>0</v>
          </cell>
          <cell r="D303">
            <v>0</v>
          </cell>
          <cell r="E303">
            <v>0</v>
          </cell>
          <cell r="F303">
            <v>0</v>
          </cell>
        </row>
        <row r="304">
          <cell r="A304">
            <v>20402</v>
          </cell>
          <cell r="B304" t="str">
            <v>   公安</v>
          </cell>
          <cell r="C304">
            <v>10294</v>
          </cell>
          <cell r="D304">
            <v>11015</v>
          </cell>
          <cell r="E304">
            <v>9035</v>
          </cell>
          <cell r="F304">
            <v>11020.77</v>
          </cell>
        </row>
        <row r="305">
          <cell r="A305">
            <v>2040201</v>
          </cell>
          <cell r="B305" t="str">
            <v>     行政运行</v>
          </cell>
          <cell r="C305">
            <v>9035</v>
          </cell>
          <cell r="D305">
            <v>9027</v>
          </cell>
          <cell r="E305">
            <v>7821</v>
          </cell>
          <cell r="F305">
            <v>7969.85</v>
          </cell>
        </row>
        <row r="306">
          <cell r="A306">
            <v>2040202</v>
          </cell>
          <cell r="B306" t="str">
            <v>     一般行政管理事务</v>
          </cell>
          <cell r="C306">
            <v>0</v>
          </cell>
          <cell r="D306">
            <v>0</v>
          </cell>
          <cell r="E306">
            <v>36</v>
          </cell>
          <cell r="F306">
            <v>2500</v>
          </cell>
        </row>
        <row r="307">
          <cell r="A307">
            <v>2040203</v>
          </cell>
          <cell r="B307" t="str">
            <v>     机关服务</v>
          </cell>
          <cell r="C307">
            <v>0</v>
          </cell>
          <cell r="D307">
            <v>0</v>
          </cell>
          <cell r="E307">
            <v>0</v>
          </cell>
          <cell r="F307">
            <v>0</v>
          </cell>
        </row>
        <row r="308">
          <cell r="A308">
            <v>2040219</v>
          </cell>
          <cell r="B308" t="str">
            <v>     信息化建设</v>
          </cell>
          <cell r="C308">
            <v>0</v>
          </cell>
          <cell r="D308">
            <v>0</v>
          </cell>
          <cell r="E308">
            <v>0</v>
          </cell>
          <cell r="F308">
            <v>0</v>
          </cell>
        </row>
        <row r="309">
          <cell r="A309">
            <v>2040220</v>
          </cell>
          <cell r="B309" t="str">
            <v>     执法办案</v>
          </cell>
          <cell r="C309">
            <v>668</v>
          </cell>
          <cell r="D309">
            <v>40</v>
          </cell>
          <cell r="E309">
            <v>907</v>
          </cell>
          <cell r="F309">
            <v>450</v>
          </cell>
        </row>
        <row r="310">
          <cell r="A310">
            <v>2040221</v>
          </cell>
          <cell r="B310" t="str">
            <v>     特别业务</v>
          </cell>
          <cell r="C310">
            <v>0</v>
          </cell>
          <cell r="D310">
            <v>0</v>
          </cell>
          <cell r="E310">
            <v>0</v>
          </cell>
          <cell r="F310">
            <v>0</v>
          </cell>
        </row>
        <row r="311">
          <cell r="A311">
            <v>2040222</v>
          </cell>
          <cell r="B311" t="str">
            <v>     特勤业务</v>
          </cell>
          <cell r="C311">
            <v>0</v>
          </cell>
          <cell r="D311">
            <v>0</v>
          </cell>
          <cell r="E311">
            <v>0</v>
          </cell>
          <cell r="F311">
            <v>0</v>
          </cell>
        </row>
        <row r="312">
          <cell r="A312">
            <v>2040223</v>
          </cell>
          <cell r="B312" t="str">
            <v>     移民事务</v>
          </cell>
          <cell r="C312">
            <v>0</v>
          </cell>
          <cell r="D312">
            <v>0</v>
          </cell>
          <cell r="E312">
            <v>0</v>
          </cell>
          <cell r="F312">
            <v>0</v>
          </cell>
        </row>
        <row r="313">
          <cell r="A313">
            <v>2040250</v>
          </cell>
          <cell r="B313" t="str">
            <v>     事业运行</v>
          </cell>
          <cell r="C313">
            <v>0</v>
          </cell>
          <cell r="D313">
            <v>0</v>
          </cell>
          <cell r="E313">
            <v>0</v>
          </cell>
          <cell r="F313">
            <v>0</v>
          </cell>
        </row>
        <row r="314">
          <cell r="A314">
            <v>2040299</v>
          </cell>
          <cell r="B314" t="str">
            <v>     其他公安支出</v>
          </cell>
          <cell r="C314">
            <v>591</v>
          </cell>
          <cell r="D314">
            <v>1948</v>
          </cell>
          <cell r="E314">
            <v>271</v>
          </cell>
          <cell r="F314">
            <v>100.92</v>
          </cell>
        </row>
        <row r="315">
          <cell r="A315">
            <v>20403</v>
          </cell>
          <cell r="B315" t="str">
            <v>   国家安全</v>
          </cell>
          <cell r="C315">
            <v>0</v>
          </cell>
          <cell r="D315">
            <v>0</v>
          </cell>
          <cell r="E315">
            <v>0</v>
          </cell>
          <cell r="F315">
            <v>0</v>
          </cell>
        </row>
        <row r="316">
          <cell r="A316">
            <v>2040301</v>
          </cell>
          <cell r="B316" t="str">
            <v>     行政运行</v>
          </cell>
          <cell r="C316">
            <v>0</v>
          </cell>
          <cell r="D316">
            <v>0</v>
          </cell>
          <cell r="E316">
            <v>0</v>
          </cell>
          <cell r="F316">
            <v>0</v>
          </cell>
        </row>
        <row r="317">
          <cell r="A317">
            <v>2040302</v>
          </cell>
          <cell r="B317" t="str">
            <v>     一般行政管理事务</v>
          </cell>
          <cell r="C317">
            <v>0</v>
          </cell>
          <cell r="D317">
            <v>0</v>
          </cell>
          <cell r="E317">
            <v>0</v>
          </cell>
          <cell r="F317">
            <v>0</v>
          </cell>
        </row>
        <row r="318">
          <cell r="A318">
            <v>2040303</v>
          </cell>
          <cell r="B318" t="str">
            <v>     机关服务</v>
          </cell>
          <cell r="C318">
            <v>0</v>
          </cell>
          <cell r="D318">
            <v>0</v>
          </cell>
          <cell r="E318">
            <v>0</v>
          </cell>
          <cell r="F318">
            <v>0</v>
          </cell>
        </row>
        <row r="319">
          <cell r="A319">
            <v>2040304</v>
          </cell>
          <cell r="B319" t="str">
            <v>     安全业务</v>
          </cell>
          <cell r="C319">
            <v>0</v>
          </cell>
          <cell r="D319">
            <v>0</v>
          </cell>
          <cell r="E319">
            <v>0</v>
          </cell>
          <cell r="F319">
            <v>0</v>
          </cell>
        </row>
        <row r="320">
          <cell r="A320">
            <v>2040350</v>
          </cell>
          <cell r="B320" t="str">
            <v>     事业运行</v>
          </cell>
          <cell r="C320">
            <v>0</v>
          </cell>
          <cell r="D320">
            <v>0</v>
          </cell>
          <cell r="E320">
            <v>0</v>
          </cell>
          <cell r="F320">
            <v>0</v>
          </cell>
        </row>
        <row r="321">
          <cell r="A321">
            <v>2040399</v>
          </cell>
          <cell r="B321" t="str">
            <v>     其他国家安全支出</v>
          </cell>
          <cell r="C321">
            <v>0</v>
          </cell>
          <cell r="D321">
            <v>0</v>
          </cell>
          <cell r="E321">
            <v>0</v>
          </cell>
          <cell r="F321">
            <v>0</v>
          </cell>
        </row>
        <row r="322">
          <cell r="A322">
            <v>20404</v>
          </cell>
          <cell r="B322" t="str">
            <v>   检察</v>
          </cell>
          <cell r="C322">
            <v>11</v>
          </cell>
          <cell r="D322">
            <v>0</v>
          </cell>
          <cell r="E322">
            <v>18</v>
          </cell>
          <cell r="F322">
            <v>0</v>
          </cell>
        </row>
        <row r="323">
          <cell r="A323">
            <v>2040401</v>
          </cell>
          <cell r="B323" t="str">
            <v>     行政运行</v>
          </cell>
          <cell r="C323">
            <v>0</v>
          </cell>
          <cell r="D323">
            <v>0</v>
          </cell>
          <cell r="E323">
            <v>0</v>
          </cell>
          <cell r="F323">
            <v>0</v>
          </cell>
        </row>
        <row r="324">
          <cell r="A324">
            <v>2040402</v>
          </cell>
          <cell r="B324" t="str">
            <v>     一般行政管理事务</v>
          </cell>
          <cell r="C324">
            <v>0</v>
          </cell>
          <cell r="D324">
            <v>0</v>
          </cell>
          <cell r="E324">
            <v>0</v>
          </cell>
          <cell r="F324">
            <v>0</v>
          </cell>
        </row>
        <row r="325">
          <cell r="A325">
            <v>2040403</v>
          </cell>
          <cell r="B325" t="str">
            <v>     机关服务</v>
          </cell>
          <cell r="C325">
            <v>0</v>
          </cell>
          <cell r="D325">
            <v>0</v>
          </cell>
          <cell r="E325">
            <v>0</v>
          </cell>
          <cell r="F325">
            <v>0</v>
          </cell>
        </row>
        <row r="326">
          <cell r="A326">
            <v>2040409</v>
          </cell>
          <cell r="B326" t="str">
            <v>     “两房”建设</v>
          </cell>
          <cell r="C326">
            <v>0</v>
          </cell>
          <cell r="D326">
            <v>0</v>
          </cell>
          <cell r="E326">
            <v>0</v>
          </cell>
          <cell r="F326">
            <v>0</v>
          </cell>
        </row>
        <row r="327">
          <cell r="A327">
            <v>2040410</v>
          </cell>
          <cell r="B327" t="str">
            <v>     检察监督</v>
          </cell>
          <cell r="C327">
            <v>0</v>
          </cell>
          <cell r="D327">
            <v>0</v>
          </cell>
          <cell r="E327">
            <v>0</v>
          </cell>
          <cell r="F327">
            <v>0</v>
          </cell>
        </row>
        <row r="328">
          <cell r="A328">
            <v>2040450</v>
          </cell>
          <cell r="B328" t="str">
            <v>     事业运行</v>
          </cell>
          <cell r="C328">
            <v>0</v>
          </cell>
          <cell r="D328">
            <v>0</v>
          </cell>
          <cell r="E328">
            <v>0</v>
          </cell>
          <cell r="F328">
            <v>0</v>
          </cell>
        </row>
        <row r="329">
          <cell r="A329">
            <v>2040499</v>
          </cell>
          <cell r="B329" t="str">
            <v>     其他检察支出</v>
          </cell>
          <cell r="C329">
            <v>11</v>
          </cell>
          <cell r="D329">
            <v>0</v>
          </cell>
          <cell r="E329">
            <v>18</v>
          </cell>
          <cell r="F329">
            <v>0</v>
          </cell>
        </row>
        <row r="330">
          <cell r="A330">
            <v>20405</v>
          </cell>
          <cell r="B330" t="str">
            <v>   法院</v>
          </cell>
          <cell r="C330">
            <v>30</v>
          </cell>
          <cell r="D330">
            <v>0</v>
          </cell>
          <cell r="E330">
            <v>45</v>
          </cell>
          <cell r="F330">
            <v>0</v>
          </cell>
        </row>
        <row r="331">
          <cell r="A331">
            <v>2040501</v>
          </cell>
          <cell r="B331" t="str">
            <v>     行政运行</v>
          </cell>
          <cell r="C331">
            <v>0</v>
          </cell>
          <cell r="D331">
            <v>0</v>
          </cell>
          <cell r="E331">
            <v>0</v>
          </cell>
          <cell r="F331">
            <v>0</v>
          </cell>
        </row>
        <row r="332">
          <cell r="A332">
            <v>2040502</v>
          </cell>
          <cell r="B332" t="str">
            <v>     一般行政管理事务</v>
          </cell>
          <cell r="C332">
            <v>0</v>
          </cell>
          <cell r="D332">
            <v>0</v>
          </cell>
          <cell r="E332">
            <v>0</v>
          </cell>
          <cell r="F332">
            <v>0</v>
          </cell>
        </row>
        <row r="333">
          <cell r="A333">
            <v>2040503</v>
          </cell>
          <cell r="B333" t="str">
            <v>     机关服务</v>
          </cell>
          <cell r="C333">
            <v>0</v>
          </cell>
          <cell r="D333">
            <v>0</v>
          </cell>
          <cell r="E333">
            <v>0</v>
          </cell>
          <cell r="F333">
            <v>0</v>
          </cell>
        </row>
        <row r="334">
          <cell r="A334">
            <v>2040504</v>
          </cell>
          <cell r="B334" t="str">
            <v>     案件审判</v>
          </cell>
          <cell r="C334">
            <v>0</v>
          </cell>
          <cell r="D334">
            <v>0</v>
          </cell>
          <cell r="E334">
            <v>0</v>
          </cell>
          <cell r="F334">
            <v>0</v>
          </cell>
        </row>
        <row r="335">
          <cell r="A335">
            <v>2040505</v>
          </cell>
          <cell r="B335" t="str">
            <v>     案件执行</v>
          </cell>
          <cell r="C335">
            <v>0</v>
          </cell>
          <cell r="D335">
            <v>0</v>
          </cell>
          <cell r="E335">
            <v>0</v>
          </cell>
          <cell r="F335">
            <v>0</v>
          </cell>
        </row>
        <row r="336">
          <cell r="A336">
            <v>2040506</v>
          </cell>
          <cell r="B336" t="str">
            <v>     “两庭”建设</v>
          </cell>
          <cell r="C336">
            <v>0</v>
          </cell>
          <cell r="D336">
            <v>0</v>
          </cell>
          <cell r="E336">
            <v>0</v>
          </cell>
          <cell r="F336">
            <v>0</v>
          </cell>
        </row>
        <row r="337">
          <cell r="A337">
            <v>2040550</v>
          </cell>
          <cell r="B337" t="str">
            <v>     事业运行</v>
          </cell>
          <cell r="C337">
            <v>0</v>
          </cell>
          <cell r="D337">
            <v>0</v>
          </cell>
          <cell r="E337">
            <v>0</v>
          </cell>
          <cell r="F337">
            <v>0</v>
          </cell>
        </row>
        <row r="338">
          <cell r="A338">
            <v>2040599</v>
          </cell>
          <cell r="B338" t="str">
            <v>     其他法院支出</v>
          </cell>
          <cell r="C338">
            <v>30</v>
          </cell>
          <cell r="D338">
            <v>0</v>
          </cell>
          <cell r="E338">
            <v>45</v>
          </cell>
          <cell r="F338">
            <v>0</v>
          </cell>
        </row>
        <row r="339">
          <cell r="A339">
            <v>20406</v>
          </cell>
          <cell r="B339" t="str">
            <v>   司法</v>
          </cell>
          <cell r="C339">
            <v>880</v>
          </cell>
          <cell r="D339">
            <v>1109</v>
          </cell>
          <cell r="E339">
            <v>735</v>
          </cell>
          <cell r="F339">
            <v>849.19</v>
          </cell>
        </row>
        <row r="340">
          <cell r="A340">
            <v>2040601</v>
          </cell>
          <cell r="B340" t="str">
            <v>     行政运行</v>
          </cell>
          <cell r="C340">
            <v>627</v>
          </cell>
          <cell r="D340">
            <v>658</v>
          </cell>
          <cell r="E340">
            <v>564</v>
          </cell>
          <cell r="F340">
            <v>608.51</v>
          </cell>
        </row>
        <row r="341">
          <cell r="A341">
            <v>2040602</v>
          </cell>
          <cell r="B341" t="str">
            <v>     一般行政管理事务</v>
          </cell>
          <cell r="C341">
            <v>0</v>
          </cell>
          <cell r="D341">
            <v>253</v>
          </cell>
          <cell r="E341">
            <v>0</v>
          </cell>
          <cell r="F341">
            <v>0</v>
          </cell>
        </row>
        <row r="342">
          <cell r="A342">
            <v>2040603</v>
          </cell>
          <cell r="B342" t="str">
            <v>     机关服务</v>
          </cell>
          <cell r="C342">
            <v>0</v>
          </cell>
          <cell r="D342">
            <v>0</v>
          </cell>
          <cell r="E342">
            <v>0</v>
          </cell>
          <cell r="F342">
            <v>0</v>
          </cell>
        </row>
        <row r="343">
          <cell r="A343">
            <v>2040604</v>
          </cell>
          <cell r="B343" t="str">
            <v>     基层司法业务</v>
          </cell>
          <cell r="C343">
            <v>45</v>
          </cell>
          <cell r="D343">
            <v>0</v>
          </cell>
          <cell r="E343">
            <v>39</v>
          </cell>
          <cell r="F343">
            <v>40</v>
          </cell>
        </row>
        <row r="344">
          <cell r="A344">
            <v>2040605</v>
          </cell>
          <cell r="B344" t="str">
            <v>     普法宣传</v>
          </cell>
          <cell r="C344">
            <v>25</v>
          </cell>
          <cell r="D344">
            <v>0</v>
          </cell>
          <cell r="E344">
            <v>8</v>
          </cell>
          <cell r="F344">
            <v>40</v>
          </cell>
        </row>
        <row r="345">
          <cell r="A345">
            <v>2040606</v>
          </cell>
          <cell r="B345" t="str">
            <v>     律师管理</v>
          </cell>
          <cell r="C345">
            <v>0</v>
          </cell>
          <cell r="D345">
            <v>0</v>
          </cell>
          <cell r="E345">
            <v>0</v>
          </cell>
          <cell r="F345">
            <v>0</v>
          </cell>
        </row>
        <row r="346">
          <cell r="A346">
            <v>2040607</v>
          </cell>
          <cell r="B346" t="str">
            <v>     公共法律服务</v>
          </cell>
          <cell r="C346">
            <v>0</v>
          </cell>
          <cell r="D346">
            <v>0</v>
          </cell>
          <cell r="E346">
            <v>40</v>
          </cell>
          <cell r="F346">
            <v>40</v>
          </cell>
        </row>
        <row r="347">
          <cell r="A347">
            <v>2040608</v>
          </cell>
          <cell r="B347" t="str">
            <v>     国家统一法律职业资格考试</v>
          </cell>
          <cell r="C347">
            <v>0</v>
          </cell>
          <cell r="D347">
            <v>0</v>
          </cell>
          <cell r="E347">
            <v>0</v>
          </cell>
          <cell r="F347">
            <v>0</v>
          </cell>
        </row>
        <row r="348">
          <cell r="A348">
            <v>2040610</v>
          </cell>
          <cell r="B348" t="str">
            <v>     社区矫正</v>
          </cell>
          <cell r="C348">
            <v>25</v>
          </cell>
          <cell r="D348">
            <v>0</v>
          </cell>
          <cell r="E348">
            <v>37</v>
          </cell>
          <cell r="F348">
            <v>65</v>
          </cell>
        </row>
        <row r="349">
          <cell r="A349">
            <v>2040611</v>
          </cell>
          <cell r="B349" t="str">
            <v>     司法鉴定</v>
          </cell>
          <cell r="C349">
            <v>0</v>
          </cell>
          <cell r="D349">
            <v>0</v>
          </cell>
          <cell r="E349">
            <v>0</v>
          </cell>
          <cell r="F349">
            <v>0</v>
          </cell>
        </row>
        <row r="350">
          <cell r="A350">
            <v>2040612</v>
          </cell>
          <cell r="B350" t="str">
            <v>     法治建设</v>
          </cell>
          <cell r="C350">
            <v>0</v>
          </cell>
          <cell r="D350">
            <v>0</v>
          </cell>
          <cell r="E350">
            <v>0</v>
          </cell>
          <cell r="F350">
            <v>0</v>
          </cell>
        </row>
        <row r="351">
          <cell r="A351">
            <v>2040613</v>
          </cell>
          <cell r="B351" t="str">
            <v>     信息化建设</v>
          </cell>
          <cell r="C351">
            <v>0</v>
          </cell>
          <cell r="D351">
            <v>0</v>
          </cell>
          <cell r="E351">
            <v>0</v>
          </cell>
          <cell r="F351">
            <v>0</v>
          </cell>
        </row>
        <row r="352">
          <cell r="A352">
            <v>2040650</v>
          </cell>
          <cell r="B352" t="str">
            <v>     事业运行</v>
          </cell>
          <cell r="C352">
            <v>0</v>
          </cell>
          <cell r="D352">
            <v>0</v>
          </cell>
          <cell r="E352">
            <v>0</v>
          </cell>
          <cell r="F352">
            <v>0</v>
          </cell>
        </row>
        <row r="353">
          <cell r="A353">
            <v>2040699</v>
          </cell>
          <cell r="B353" t="str">
            <v>     其他司法支出</v>
          </cell>
          <cell r="C353">
            <v>158</v>
          </cell>
          <cell r="D353">
            <v>198</v>
          </cell>
          <cell r="E353">
            <v>47</v>
          </cell>
          <cell r="F353">
            <v>55.68</v>
          </cell>
        </row>
        <row r="354">
          <cell r="A354">
            <v>20407</v>
          </cell>
          <cell r="B354" t="str">
            <v>   监狱</v>
          </cell>
          <cell r="C354">
            <v>0</v>
          </cell>
          <cell r="D354">
            <v>0</v>
          </cell>
          <cell r="E354">
            <v>0</v>
          </cell>
          <cell r="F354">
            <v>0</v>
          </cell>
        </row>
        <row r="355">
          <cell r="A355">
            <v>2040701</v>
          </cell>
          <cell r="B355" t="str">
            <v>     行政运行</v>
          </cell>
          <cell r="C355">
            <v>0</v>
          </cell>
          <cell r="D355">
            <v>0</v>
          </cell>
          <cell r="E355">
            <v>0</v>
          </cell>
          <cell r="F355">
            <v>0</v>
          </cell>
        </row>
        <row r="356">
          <cell r="A356">
            <v>2040702</v>
          </cell>
          <cell r="B356" t="str">
            <v>     一般行政管理事务</v>
          </cell>
          <cell r="C356">
            <v>0</v>
          </cell>
          <cell r="D356">
            <v>0</v>
          </cell>
          <cell r="E356">
            <v>0</v>
          </cell>
          <cell r="F356">
            <v>0</v>
          </cell>
        </row>
        <row r="357">
          <cell r="A357">
            <v>2040703</v>
          </cell>
          <cell r="B357" t="str">
            <v>     机关服务</v>
          </cell>
          <cell r="C357">
            <v>0</v>
          </cell>
          <cell r="D357">
            <v>0</v>
          </cell>
          <cell r="E357">
            <v>0</v>
          </cell>
          <cell r="F357">
            <v>0</v>
          </cell>
        </row>
        <row r="358">
          <cell r="A358">
            <v>2040704</v>
          </cell>
          <cell r="B358" t="str">
            <v>     罪犯生活及医疗卫生</v>
          </cell>
          <cell r="C358">
            <v>0</v>
          </cell>
          <cell r="D358">
            <v>0</v>
          </cell>
          <cell r="E358">
            <v>0</v>
          </cell>
          <cell r="F358">
            <v>0</v>
          </cell>
        </row>
        <row r="359">
          <cell r="A359">
            <v>2040705</v>
          </cell>
          <cell r="B359" t="str">
            <v>     监狱业务及罪犯改造</v>
          </cell>
          <cell r="C359">
            <v>0</v>
          </cell>
          <cell r="D359">
            <v>0</v>
          </cell>
          <cell r="E359">
            <v>0</v>
          </cell>
          <cell r="F359">
            <v>0</v>
          </cell>
        </row>
        <row r="360">
          <cell r="A360">
            <v>2040706</v>
          </cell>
          <cell r="B360" t="str">
            <v>     狱政设施建设</v>
          </cell>
          <cell r="C360">
            <v>0</v>
          </cell>
          <cell r="D360">
            <v>0</v>
          </cell>
          <cell r="E360">
            <v>0</v>
          </cell>
          <cell r="F360">
            <v>0</v>
          </cell>
        </row>
        <row r="361">
          <cell r="A361">
            <v>2040707</v>
          </cell>
          <cell r="B361" t="str">
            <v>     信息化建设</v>
          </cell>
          <cell r="C361">
            <v>0</v>
          </cell>
          <cell r="D361">
            <v>0</v>
          </cell>
          <cell r="E361">
            <v>0</v>
          </cell>
          <cell r="F361">
            <v>0</v>
          </cell>
        </row>
        <row r="362">
          <cell r="A362">
            <v>2040750</v>
          </cell>
          <cell r="B362" t="str">
            <v>     事业运行</v>
          </cell>
          <cell r="C362">
            <v>0</v>
          </cell>
          <cell r="D362">
            <v>0</v>
          </cell>
          <cell r="E362">
            <v>0</v>
          </cell>
          <cell r="F362">
            <v>0</v>
          </cell>
        </row>
        <row r="363">
          <cell r="A363">
            <v>2040799</v>
          </cell>
          <cell r="B363" t="str">
            <v>     其他监狱支出</v>
          </cell>
          <cell r="C363">
            <v>0</v>
          </cell>
          <cell r="D363">
            <v>0</v>
          </cell>
          <cell r="E363">
            <v>0</v>
          </cell>
          <cell r="F363">
            <v>0</v>
          </cell>
        </row>
        <row r="364">
          <cell r="A364">
            <v>20408</v>
          </cell>
          <cell r="B364" t="str">
            <v>   强制隔离戒毒</v>
          </cell>
          <cell r="C364">
            <v>0</v>
          </cell>
          <cell r="D364">
            <v>0</v>
          </cell>
          <cell r="E364">
            <v>0</v>
          </cell>
          <cell r="F364">
            <v>0</v>
          </cell>
        </row>
        <row r="365">
          <cell r="A365">
            <v>2040801</v>
          </cell>
          <cell r="B365" t="str">
            <v>     行政运行</v>
          </cell>
          <cell r="C365">
            <v>0</v>
          </cell>
          <cell r="D365">
            <v>0</v>
          </cell>
          <cell r="E365">
            <v>0</v>
          </cell>
          <cell r="F365">
            <v>0</v>
          </cell>
        </row>
        <row r="366">
          <cell r="A366">
            <v>2040802</v>
          </cell>
          <cell r="B366" t="str">
            <v>     一般行政管理事务</v>
          </cell>
          <cell r="C366">
            <v>0</v>
          </cell>
          <cell r="D366">
            <v>0</v>
          </cell>
          <cell r="E366">
            <v>0</v>
          </cell>
          <cell r="F366">
            <v>0</v>
          </cell>
        </row>
        <row r="367">
          <cell r="A367">
            <v>2040803</v>
          </cell>
          <cell r="B367" t="str">
            <v>     机关服务</v>
          </cell>
          <cell r="C367">
            <v>0</v>
          </cell>
          <cell r="D367">
            <v>0</v>
          </cell>
          <cell r="E367">
            <v>0</v>
          </cell>
          <cell r="F367">
            <v>0</v>
          </cell>
        </row>
        <row r="368">
          <cell r="A368">
            <v>2040804</v>
          </cell>
          <cell r="B368" t="str">
            <v>     强制隔离戒毒人员生活</v>
          </cell>
          <cell r="C368">
            <v>0</v>
          </cell>
          <cell r="D368">
            <v>0</v>
          </cell>
          <cell r="E368">
            <v>0</v>
          </cell>
          <cell r="F368">
            <v>0</v>
          </cell>
        </row>
        <row r="369">
          <cell r="A369">
            <v>2040805</v>
          </cell>
          <cell r="B369" t="str">
            <v>     强制隔离戒毒人员教育</v>
          </cell>
          <cell r="C369">
            <v>0</v>
          </cell>
          <cell r="D369">
            <v>0</v>
          </cell>
          <cell r="E369">
            <v>0</v>
          </cell>
          <cell r="F369">
            <v>0</v>
          </cell>
        </row>
        <row r="370">
          <cell r="A370">
            <v>2040806</v>
          </cell>
          <cell r="B370" t="str">
            <v>     所政设施建设</v>
          </cell>
          <cell r="C370">
            <v>0</v>
          </cell>
          <cell r="D370">
            <v>0</v>
          </cell>
          <cell r="E370">
            <v>0</v>
          </cell>
          <cell r="F370">
            <v>0</v>
          </cell>
        </row>
        <row r="371">
          <cell r="A371">
            <v>2040807</v>
          </cell>
          <cell r="B371" t="str">
            <v>     信息化建设</v>
          </cell>
          <cell r="C371">
            <v>0</v>
          </cell>
          <cell r="D371">
            <v>0</v>
          </cell>
          <cell r="E371">
            <v>0</v>
          </cell>
          <cell r="F371">
            <v>0</v>
          </cell>
        </row>
        <row r="372">
          <cell r="A372">
            <v>2040850</v>
          </cell>
          <cell r="B372" t="str">
            <v>     事业运行</v>
          </cell>
          <cell r="C372">
            <v>0</v>
          </cell>
          <cell r="D372">
            <v>0</v>
          </cell>
          <cell r="E372">
            <v>0</v>
          </cell>
          <cell r="F372">
            <v>0</v>
          </cell>
        </row>
        <row r="373">
          <cell r="A373">
            <v>2040899</v>
          </cell>
          <cell r="B373" t="str">
            <v>     其他强制隔离戒毒支出</v>
          </cell>
          <cell r="C373">
            <v>0</v>
          </cell>
          <cell r="D373">
            <v>0</v>
          </cell>
          <cell r="E373">
            <v>0</v>
          </cell>
          <cell r="F373">
            <v>0</v>
          </cell>
        </row>
        <row r="374">
          <cell r="A374">
            <v>20409</v>
          </cell>
          <cell r="B374" t="str">
            <v>   国家保密</v>
          </cell>
          <cell r="C374">
            <v>0</v>
          </cell>
          <cell r="D374">
            <v>0</v>
          </cell>
          <cell r="E374">
            <v>0</v>
          </cell>
          <cell r="F374">
            <v>0</v>
          </cell>
        </row>
        <row r="375">
          <cell r="A375">
            <v>2040901</v>
          </cell>
          <cell r="B375" t="str">
            <v>     行政运行</v>
          </cell>
          <cell r="C375">
            <v>0</v>
          </cell>
          <cell r="D375">
            <v>0</v>
          </cell>
          <cell r="E375">
            <v>0</v>
          </cell>
          <cell r="F375">
            <v>0</v>
          </cell>
        </row>
        <row r="376">
          <cell r="A376">
            <v>2040902</v>
          </cell>
          <cell r="B376" t="str">
            <v>     一般行政管理事务</v>
          </cell>
          <cell r="C376">
            <v>0</v>
          </cell>
          <cell r="D376">
            <v>0</v>
          </cell>
          <cell r="E376">
            <v>0</v>
          </cell>
          <cell r="F376">
            <v>0</v>
          </cell>
        </row>
        <row r="377">
          <cell r="A377">
            <v>2040903</v>
          </cell>
          <cell r="B377" t="str">
            <v>     机关服务</v>
          </cell>
          <cell r="C377">
            <v>0</v>
          </cell>
          <cell r="D377">
            <v>0</v>
          </cell>
          <cell r="E377">
            <v>0</v>
          </cell>
          <cell r="F377">
            <v>0</v>
          </cell>
        </row>
        <row r="378">
          <cell r="A378">
            <v>2040904</v>
          </cell>
          <cell r="B378" t="str">
            <v>     保密技术</v>
          </cell>
          <cell r="C378">
            <v>0</v>
          </cell>
          <cell r="D378">
            <v>0</v>
          </cell>
          <cell r="E378">
            <v>0</v>
          </cell>
          <cell r="F378">
            <v>0</v>
          </cell>
        </row>
        <row r="379">
          <cell r="A379">
            <v>2040905</v>
          </cell>
          <cell r="B379" t="str">
            <v>     保密管理</v>
          </cell>
          <cell r="C379">
            <v>0</v>
          </cell>
          <cell r="D379">
            <v>0</v>
          </cell>
          <cell r="E379">
            <v>0</v>
          </cell>
          <cell r="F379">
            <v>0</v>
          </cell>
        </row>
        <row r="380">
          <cell r="A380">
            <v>2040950</v>
          </cell>
          <cell r="B380" t="str">
            <v>     事业运行</v>
          </cell>
          <cell r="C380">
            <v>0</v>
          </cell>
          <cell r="D380">
            <v>0</v>
          </cell>
          <cell r="E380">
            <v>0</v>
          </cell>
          <cell r="F380">
            <v>0</v>
          </cell>
        </row>
        <row r="381">
          <cell r="A381">
            <v>2040999</v>
          </cell>
          <cell r="B381" t="str">
            <v>     其他国家保密支出</v>
          </cell>
          <cell r="C381">
            <v>0</v>
          </cell>
          <cell r="D381">
            <v>0</v>
          </cell>
          <cell r="E381">
            <v>0</v>
          </cell>
          <cell r="F381">
            <v>0</v>
          </cell>
        </row>
        <row r="382">
          <cell r="A382">
            <v>20410</v>
          </cell>
          <cell r="B382" t="str">
            <v>   缉私警察</v>
          </cell>
          <cell r="C382">
            <v>0</v>
          </cell>
          <cell r="D382">
            <v>0</v>
          </cell>
          <cell r="E382">
            <v>0</v>
          </cell>
          <cell r="F382">
            <v>0</v>
          </cell>
        </row>
        <row r="383">
          <cell r="A383">
            <v>2041001</v>
          </cell>
          <cell r="B383" t="str">
            <v>     行政运行</v>
          </cell>
          <cell r="C383">
            <v>0</v>
          </cell>
          <cell r="D383">
            <v>0</v>
          </cell>
          <cell r="E383">
            <v>0</v>
          </cell>
          <cell r="F383">
            <v>0</v>
          </cell>
        </row>
        <row r="384">
          <cell r="A384">
            <v>2041002</v>
          </cell>
          <cell r="B384" t="str">
            <v>     一般行政管理事务</v>
          </cell>
          <cell r="C384">
            <v>0</v>
          </cell>
          <cell r="D384">
            <v>0</v>
          </cell>
          <cell r="E384">
            <v>0</v>
          </cell>
          <cell r="F384">
            <v>0</v>
          </cell>
        </row>
        <row r="385">
          <cell r="A385">
            <v>2041006</v>
          </cell>
          <cell r="B385" t="str">
            <v>     信息化建设</v>
          </cell>
          <cell r="C385">
            <v>0</v>
          </cell>
          <cell r="D385">
            <v>0</v>
          </cell>
          <cell r="E385">
            <v>0</v>
          </cell>
          <cell r="F385">
            <v>0</v>
          </cell>
        </row>
        <row r="386">
          <cell r="A386">
            <v>2041007</v>
          </cell>
          <cell r="B386" t="str">
            <v>     缉私业务</v>
          </cell>
          <cell r="C386">
            <v>0</v>
          </cell>
          <cell r="D386">
            <v>0</v>
          </cell>
          <cell r="E386">
            <v>0</v>
          </cell>
          <cell r="F386">
            <v>0</v>
          </cell>
        </row>
        <row r="387">
          <cell r="A387">
            <v>2041099</v>
          </cell>
          <cell r="B387" t="str">
            <v>     其他缉私警察支出</v>
          </cell>
          <cell r="C387">
            <v>0</v>
          </cell>
          <cell r="D387">
            <v>0</v>
          </cell>
          <cell r="E387">
            <v>0</v>
          </cell>
          <cell r="F387">
            <v>0</v>
          </cell>
        </row>
        <row r="388">
          <cell r="A388">
            <v>20499</v>
          </cell>
          <cell r="B388" t="str">
            <v>   其他公共安全支出</v>
          </cell>
          <cell r="C388">
            <v>311</v>
          </cell>
          <cell r="D388">
            <v>93</v>
          </cell>
          <cell r="E388">
            <v>289</v>
          </cell>
          <cell r="F388">
            <v>120</v>
          </cell>
        </row>
        <row r="389">
          <cell r="A389">
            <v>2049902</v>
          </cell>
          <cell r="B389" t="str">
            <v>     国家司法救助支出</v>
          </cell>
          <cell r="C389">
            <v>0</v>
          </cell>
          <cell r="D389">
            <v>0</v>
          </cell>
          <cell r="E389">
            <v>72</v>
          </cell>
          <cell r="F389">
            <v>50</v>
          </cell>
        </row>
        <row r="390">
          <cell r="A390">
            <v>2049999</v>
          </cell>
          <cell r="B390" t="str">
            <v>     其他公共安全支出</v>
          </cell>
          <cell r="C390">
            <v>311</v>
          </cell>
          <cell r="D390">
            <v>93</v>
          </cell>
          <cell r="E390">
            <v>217</v>
          </cell>
          <cell r="F390">
            <v>70</v>
          </cell>
        </row>
        <row r="391">
          <cell r="A391">
            <v>205</v>
          </cell>
          <cell r="B391" t="str">
            <v>教育支出</v>
          </cell>
          <cell r="C391">
            <v>87915</v>
          </cell>
          <cell r="D391">
            <v>86804</v>
          </cell>
          <cell r="E391">
            <v>75069</v>
          </cell>
          <cell r="F391">
            <v>75178.09</v>
          </cell>
        </row>
        <row r="392">
          <cell r="A392">
            <v>20501</v>
          </cell>
          <cell r="B392" t="str">
            <v>   教育管理事务</v>
          </cell>
          <cell r="C392">
            <v>1295</v>
          </cell>
          <cell r="D392">
            <v>1010</v>
          </cell>
          <cell r="E392">
            <v>1027</v>
          </cell>
          <cell r="F392">
            <v>992.46</v>
          </cell>
        </row>
        <row r="393">
          <cell r="A393">
            <v>2050101</v>
          </cell>
          <cell r="B393" t="str">
            <v>     行政运行</v>
          </cell>
          <cell r="C393">
            <v>0</v>
          </cell>
          <cell r="D393">
            <v>0</v>
          </cell>
          <cell r="E393">
            <v>0</v>
          </cell>
          <cell r="F393">
            <v>0</v>
          </cell>
        </row>
        <row r="394">
          <cell r="A394">
            <v>2050102</v>
          </cell>
          <cell r="B394" t="str">
            <v>     一般行政管理事务</v>
          </cell>
          <cell r="C394">
            <v>1295</v>
          </cell>
          <cell r="D394">
            <v>1010</v>
          </cell>
          <cell r="E394">
            <v>1027</v>
          </cell>
          <cell r="F394">
            <v>992.46</v>
          </cell>
        </row>
        <row r="395">
          <cell r="A395">
            <v>2050103</v>
          </cell>
          <cell r="B395" t="str">
            <v>     机关服务</v>
          </cell>
          <cell r="C395">
            <v>0</v>
          </cell>
          <cell r="D395">
            <v>0</v>
          </cell>
          <cell r="E395">
            <v>0</v>
          </cell>
          <cell r="F395">
            <v>0</v>
          </cell>
        </row>
        <row r="396">
          <cell r="A396">
            <v>2050199</v>
          </cell>
          <cell r="B396" t="str">
            <v>     其他教育管理事务支出</v>
          </cell>
          <cell r="C396">
            <v>0</v>
          </cell>
          <cell r="D396">
            <v>0</v>
          </cell>
          <cell r="E396">
            <v>0</v>
          </cell>
          <cell r="F396">
            <v>0</v>
          </cell>
        </row>
        <row r="397">
          <cell r="A397">
            <v>20502</v>
          </cell>
          <cell r="B397" t="str">
            <v>   普通教育</v>
          </cell>
          <cell r="C397">
            <v>77835</v>
          </cell>
          <cell r="D397">
            <v>83686</v>
          </cell>
          <cell r="E397">
            <v>64947</v>
          </cell>
          <cell r="F397">
            <v>62977.56</v>
          </cell>
        </row>
        <row r="398">
          <cell r="A398">
            <v>2050201</v>
          </cell>
          <cell r="B398" t="str">
            <v>     学前教育</v>
          </cell>
          <cell r="C398">
            <v>2010</v>
          </cell>
          <cell r="D398">
            <v>2016</v>
          </cell>
          <cell r="E398">
            <v>1839</v>
          </cell>
          <cell r="F398">
            <v>2199.92</v>
          </cell>
        </row>
        <row r="399">
          <cell r="A399">
            <v>2050202</v>
          </cell>
          <cell r="B399" t="str">
            <v>     小学教育</v>
          </cell>
          <cell r="C399">
            <v>34452</v>
          </cell>
          <cell r="D399">
            <v>37740</v>
          </cell>
          <cell r="E399">
            <v>30983</v>
          </cell>
          <cell r="F399">
            <v>28683.68</v>
          </cell>
        </row>
        <row r="400">
          <cell r="A400">
            <v>2050203</v>
          </cell>
          <cell r="B400" t="str">
            <v>     初中教育</v>
          </cell>
          <cell r="C400">
            <v>25190</v>
          </cell>
          <cell r="D400">
            <v>27748</v>
          </cell>
          <cell r="E400">
            <v>22864</v>
          </cell>
          <cell r="F400">
            <v>20432.69</v>
          </cell>
        </row>
        <row r="401">
          <cell r="A401">
            <v>2050204</v>
          </cell>
          <cell r="B401" t="str">
            <v>     高中教育</v>
          </cell>
          <cell r="C401">
            <v>11682</v>
          </cell>
          <cell r="D401">
            <v>11045</v>
          </cell>
          <cell r="E401">
            <v>8921</v>
          </cell>
          <cell r="F401">
            <v>9141.27</v>
          </cell>
        </row>
        <row r="402">
          <cell r="A402">
            <v>2050205</v>
          </cell>
          <cell r="B402" t="str">
            <v>     高等教育</v>
          </cell>
          <cell r="C402">
            <v>0</v>
          </cell>
          <cell r="D402">
            <v>0</v>
          </cell>
          <cell r="E402">
            <v>0</v>
          </cell>
          <cell r="F402">
            <v>0</v>
          </cell>
        </row>
        <row r="403">
          <cell r="A403">
            <v>2050299</v>
          </cell>
          <cell r="B403" t="str">
            <v>     其他普通教育支出</v>
          </cell>
          <cell r="C403">
            <v>4501</v>
          </cell>
          <cell r="D403">
            <v>5137</v>
          </cell>
          <cell r="E403">
            <v>340</v>
          </cell>
          <cell r="F403">
            <v>2520</v>
          </cell>
        </row>
        <row r="404">
          <cell r="A404">
            <v>20503</v>
          </cell>
          <cell r="B404" t="str">
            <v>   职业教育</v>
          </cell>
          <cell r="C404">
            <v>1187</v>
          </cell>
          <cell r="D404">
            <v>1931</v>
          </cell>
          <cell r="E404">
            <v>874</v>
          </cell>
          <cell r="F404">
            <v>846.13</v>
          </cell>
        </row>
        <row r="405">
          <cell r="A405">
            <v>2050301</v>
          </cell>
          <cell r="B405" t="str">
            <v>     初等职业教育</v>
          </cell>
          <cell r="C405">
            <v>0</v>
          </cell>
          <cell r="D405">
            <v>0</v>
          </cell>
          <cell r="E405">
            <v>0</v>
          </cell>
          <cell r="F405">
            <v>0</v>
          </cell>
        </row>
        <row r="406">
          <cell r="A406">
            <v>2050302</v>
          </cell>
          <cell r="B406" t="str">
            <v>     中等职业教育</v>
          </cell>
          <cell r="C406">
            <v>1187</v>
          </cell>
          <cell r="D406">
            <v>1931</v>
          </cell>
          <cell r="E406">
            <v>874</v>
          </cell>
          <cell r="F406">
            <v>846.13</v>
          </cell>
        </row>
        <row r="407">
          <cell r="A407">
            <v>2050303</v>
          </cell>
          <cell r="B407" t="str">
            <v>     技校教育</v>
          </cell>
          <cell r="C407">
            <v>0</v>
          </cell>
          <cell r="D407">
            <v>0</v>
          </cell>
          <cell r="E407">
            <v>0</v>
          </cell>
          <cell r="F407">
            <v>0</v>
          </cell>
        </row>
        <row r="408">
          <cell r="A408">
            <v>2050305</v>
          </cell>
          <cell r="B408" t="str">
            <v>     高等职业教育</v>
          </cell>
          <cell r="C408">
            <v>0</v>
          </cell>
          <cell r="D408">
            <v>0</v>
          </cell>
          <cell r="E408">
            <v>0</v>
          </cell>
          <cell r="F408">
            <v>0</v>
          </cell>
        </row>
        <row r="409">
          <cell r="A409">
            <v>2050399</v>
          </cell>
          <cell r="B409" t="str">
            <v>     其他职业教育支出</v>
          </cell>
          <cell r="C409">
            <v>0</v>
          </cell>
          <cell r="D409">
            <v>0</v>
          </cell>
          <cell r="E409">
            <v>0</v>
          </cell>
          <cell r="F409">
            <v>0</v>
          </cell>
        </row>
        <row r="410">
          <cell r="A410">
            <v>20504</v>
          </cell>
          <cell r="B410" t="str">
            <v>   成人教育</v>
          </cell>
          <cell r="C410">
            <v>0</v>
          </cell>
          <cell r="D410">
            <v>0</v>
          </cell>
          <cell r="E410">
            <v>0</v>
          </cell>
          <cell r="F410">
            <v>0</v>
          </cell>
        </row>
        <row r="411">
          <cell r="A411">
            <v>2050401</v>
          </cell>
          <cell r="B411" t="str">
            <v>     成人初等教育</v>
          </cell>
          <cell r="C411">
            <v>0</v>
          </cell>
          <cell r="D411">
            <v>0</v>
          </cell>
          <cell r="E411">
            <v>0</v>
          </cell>
          <cell r="F411">
            <v>0</v>
          </cell>
        </row>
        <row r="412">
          <cell r="A412">
            <v>2050402</v>
          </cell>
          <cell r="B412" t="str">
            <v>     成人中等教育</v>
          </cell>
          <cell r="C412">
            <v>0</v>
          </cell>
          <cell r="D412">
            <v>0</v>
          </cell>
          <cell r="E412">
            <v>0</v>
          </cell>
          <cell r="F412">
            <v>0</v>
          </cell>
        </row>
        <row r="413">
          <cell r="A413">
            <v>2050403</v>
          </cell>
          <cell r="B413" t="str">
            <v>     成人高等教育</v>
          </cell>
          <cell r="C413">
            <v>0</v>
          </cell>
          <cell r="D413">
            <v>0</v>
          </cell>
          <cell r="E413">
            <v>0</v>
          </cell>
          <cell r="F413">
            <v>0</v>
          </cell>
        </row>
        <row r="414">
          <cell r="A414">
            <v>2050404</v>
          </cell>
          <cell r="B414" t="str">
            <v>     成人广播电视教育</v>
          </cell>
          <cell r="C414">
            <v>0</v>
          </cell>
          <cell r="D414">
            <v>0</v>
          </cell>
          <cell r="E414">
            <v>0</v>
          </cell>
          <cell r="F414">
            <v>0</v>
          </cell>
        </row>
        <row r="415">
          <cell r="A415">
            <v>2050499</v>
          </cell>
          <cell r="B415" t="str">
            <v>     其他成人教育支出</v>
          </cell>
          <cell r="C415">
            <v>0</v>
          </cell>
          <cell r="D415">
            <v>0</v>
          </cell>
          <cell r="E415">
            <v>0</v>
          </cell>
          <cell r="F415">
            <v>0</v>
          </cell>
        </row>
        <row r="416">
          <cell r="A416">
            <v>20505</v>
          </cell>
          <cell r="B416" t="str">
            <v>   广播电视教育</v>
          </cell>
          <cell r="C416">
            <v>0</v>
          </cell>
          <cell r="D416">
            <v>0</v>
          </cell>
          <cell r="E416">
            <v>0</v>
          </cell>
          <cell r="F416">
            <v>0</v>
          </cell>
        </row>
        <row r="417">
          <cell r="A417">
            <v>2050501</v>
          </cell>
          <cell r="B417" t="str">
            <v>     广播电视学校</v>
          </cell>
          <cell r="C417">
            <v>0</v>
          </cell>
          <cell r="D417">
            <v>0</v>
          </cell>
          <cell r="E417">
            <v>0</v>
          </cell>
          <cell r="F417">
            <v>0</v>
          </cell>
        </row>
        <row r="418">
          <cell r="A418">
            <v>2050502</v>
          </cell>
          <cell r="B418" t="str">
            <v>     教育电视台</v>
          </cell>
          <cell r="C418">
            <v>0</v>
          </cell>
          <cell r="D418">
            <v>0</v>
          </cell>
          <cell r="E418">
            <v>0</v>
          </cell>
          <cell r="F418">
            <v>0</v>
          </cell>
        </row>
        <row r="419">
          <cell r="A419">
            <v>2050599</v>
          </cell>
          <cell r="B419" t="str">
            <v>     其他广播电视教育支出</v>
          </cell>
          <cell r="C419">
            <v>0</v>
          </cell>
          <cell r="D419">
            <v>0</v>
          </cell>
          <cell r="E419">
            <v>0</v>
          </cell>
          <cell r="F419">
            <v>0</v>
          </cell>
        </row>
        <row r="420">
          <cell r="A420">
            <v>20506</v>
          </cell>
          <cell r="B420" t="str">
            <v>   留学教育</v>
          </cell>
          <cell r="C420">
            <v>0</v>
          </cell>
          <cell r="D420">
            <v>0</v>
          </cell>
          <cell r="E420">
            <v>0</v>
          </cell>
          <cell r="F420">
            <v>0</v>
          </cell>
        </row>
        <row r="421">
          <cell r="A421">
            <v>2050601</v>
          </cell>
          <cell r="B421" t="str">
            <v>     出国留学教育</v>
          </cell>
          <cell r="C421">
            <v>0</v>
          </cell>
          <cell r="D421">
            <v>0</v>
          </cell>
          <cell r="E421">
            <v>0</v>
          </cell>
          <cell r="F421">
            <v>0</v>
          </cell>
        </row>
        <row r="422">
          <cell r="A422">
            <v>2050602</v>
          </cell>
          <cell r="B422" t="str">
            <v>     来华留学教育</v>
          </cell>
          <cell r="C422">
            <v>0</v>
          </cell>
          <cell r="D422">
            <v>0</v>
          </cell>
          <cell r="E422">
            <v>0</v>
          </cell>
          <cell r="F422">
            <v>0</v>
          </cell>
        </row>
        <row r="423">
          <cell r="A423">
            <v>2050699</v>
          </cell>
          <cell r="B423" t="str">
            <v>     其他留学教育支出</v>
          </cell>
          <cell r="C423">
            <v>0</v>
          </cell>
          <cell r="D423">
            <v>0</v>
          </cell>
          <cell r="E423">
            <v>0</v>
          </cell>
          <cell r="F423">
            <v>0</v>
          </cell>
        </row>
        <row r="424">
          <cell r="A424">
            <v>20507</v>
          </cell>
          <cell r="B424" t="str">
            <v>   特殊教育</v>
          </cell>
          <cell r="C424">
            <v>0</v>
          </cell>
          <cell r="D424">
            <v>0</v>
          </cell>
          <cell r="E424">
            <v>30</v>
          </cell>
          <cell r="F424">
            <v>121.8</v>
          </cell>
        </row>
        <row r="425">
          <cell r="A425">
            <v>2050701</v>
          </cell>
          <cell r="B425" t="str">
            <v>     特殊学校教育</v>
          </cell>
          <cell r="C425">
            <v>0</v>
          </cell>
          <cell r="D425">
            <v>0</v>
          </cell>
          <cell r="E425">
            <v>30</v>
          </cell>
          <cell r="F425">
            <v>121.8</v>
          </cell>
        </row>
        <row r="426">
          <cell r="A426">
            <v>2050702</v>
          </cell>
          <cell r="B426" t="str">
            <v>     工读学校教育</v>
          </cell>
          <cell r="C426">
            <v>0</v>
          </cell>
          <cell r="D426">
            <v>0</v>
          </cell>
          <cell r="E426">
            <v>0</v>
          </cell>
          <cell r="F426">
            <v>0</v>
          </cell>
        </row>
        <row r="427">
          <cell r="A427">
            <v>2050799</v>
          </cell>
          <cell r="B427" t="str">
            <v>     其他特殊教育支出</v>
          </cell>
          <cell r="C427">
            <v>0</v>
          </cell>
          <cell r="D427">
            <v>0</v>
          </cell>
          <cell r="E427">
            <v>0</v>
          </cell>
          <cell r="F427">
            <v>0</v>
          </cell>
        </row>
        <row r="428">
          <cell r="A428">
            <v>20508</v>
          </cell>
          <cell r="B428" t="str">
            <v>   进修及培训</v>
          </cell>
          <cell r="C428">
            <v>0</v>
          </cell>
          <cell r="D428">
            <v>0</v>
          </cell>
          <cell r="E428">
            <v>0</v>
          </cell>
          <cell r="F428">
            <v>0</v>
          </cell>
        </row>
        <row r="429">
          <cell r="A429">
            <v>2050801</v>
          </cell>
          <cell r="B429" t="str">
            <v>     教师进修</v>
          </cell>
          <cell r="C429">
            <v>0</v>
          </cell>
          <cell r="D429">
            <v>0</v>
          </cell>
          <cell r="E429">
            <v>0</v>
          </cell>
          <cell r="F429">
            <v>0</v>
          </cell>
        </row>
        <row r="430">
          <cell r="A430">
            <v>2050802</v>
          </cell>
          <cell r="B430" t="str">
            <v>     干部教育</v>
          </cell>
          <cell r="C430">
            <v>0</v>
          </cell>
          <cell r="D430">
            <v>0</v>
          </cell>
          <cell r="E430">
            <v>0</v>
          </cell>
          <cell r="F430">
            <v>0</v>
          </cell>
        </row>
        <row r="431">
          <cell r="A431">
            <v>2050803</v>
          </cell>
          <cell r="B431" t="str">
            <v>     培训支出</v>
          </cell>
          <cell r="C431">
            <v>0</v>
          </cell>
          <cell r="D431">
            <v>0</v>
          </cell>
          <cell r="E431">
            <v>0</v>
          </cell>
          <cell r="F431">
            <v>0</v>
          </cell>
        </row>
        <row r="432">
          <cell r="A432">
            <v>2050804</v>
          </cell>
          <cell r="B432" t="str">
            <v>     退役士兵能力提升</v>
          </cell>
          <cell r="C432">
            <v>0</v>
          </cell>
          <cell r="D432">
            <v>0</v>
          </cell>
          <cell r="E432">
            <v>0</v>
          </cell>
          <cell r="F432">
            <v>0</v>
          </cell>
        </row>
        <row r="433">
          <cell r="A433">
            <v>2050899</v>
          </cell>
          <cell r="B433" t="str">
            <v>     其他进修及培训</v>
          </cell>
          <cell r="C433">
            <v>0</v>
          </cell>
          <cell r="D433">
            <v>0</v>
          </cell>
          <cell r="E433">
            <v>0</v>
          </cell>
          <cell r="F433">
            <v>0</v>
          </cell>
        </row>
        <row r="434">
          <cell r="A434">
            <v>20509</v>
          </cell>
          <cell r="B434" t="str">
            <v>   教育费附加安排的支出</v>
          </cell>
          <cell r="C434">
            <v>2962</v>
          </cell>
          <cell r="D434">
            <v>0</v>
          </cell>
          <cell r="E434">
            <v>7869</v>
          </cell>
          <cell r="F434">
            <v>1300</v>
          </cell>
        </row>
        <row r="435">
          <cell r="A435">
            <v>2050901</v>
          </cell>
          <cell r="B435" t="str">
            <v>     农村中小学校舍建设</v>
          </cell>
          <cell r="C435">
            <v>0</v>
          </cell>
          <cell r="D435">
            <v>0</v>
          </cell>
          <cell r="E435">
            <v>0</v>
          </cell>
          <cell r="F435">
            <v>0</v>
          </cell>
        </row>
        <row r="436">
          <cell r="A436">
            <v>2050902</v>
          </cell>
          <cell r="B436" t="str">
            <v>     农村中小学教学设施</v>
          </cell>
          <cell r="C436">
            <v>0</v>
          </cell>
          <cell r="D436">
            <v>0</v>
          </cell>
          <cell r="E436">
            <v>0</v>
          </cell>
          <cell r="F436">
            <v>0</v>
          </cell>
        </row>
        <row r="437">
          <cell r="A437">
            <v>2050903</v>
          </cell>
          <cell r="B437" t="str">
            <v>     城市中小学校舍建设</v>
          </cell>
          <cell r="C437">
            <v>0</v>
          </cell>
          <cell r="D437">
            <v>0</v>
          </cell>
          <cell r="E437">
            <v>0</v>
          </cell>
          <cell r="F437">
            <v>0</v>
          </cell>
        </row>
        <row r="438">
          <cell r="A438">
            <v>2050904</v>
          </cell>
          <cell r="B438" t="str">
            <v>     城市中小学教学设施</v>
          </cell>
          <cell r="C438">
            <v>0</v>
          </cell>
          <cell r="D438">
            <v>0</v>
          </cell>
          <cell r="E438">
            <v>0</v>
          </cell>
          <cell r="F438">
            <v>0</v>
          </cell>
        </row>
        <row r="439">
          <cell r="A439">
            <v>2050905</v>
          </cell>
          <cell r="B439" t="str">
            <v>     中等职业学校教学设施</v>
          </cell>
          <cell r="C439">
            <v>0</v>
          </cell>
          <cell r="D439">
            <v>0</v>
          </cell>
          <cell r="E439">
            <v>0</v>
          </cell>
          <cell r="F439">
            <v>0</v>
          </cell>
        </row>
        <row r="440">
          <cell r="A440">
            <v>2050999</v>
          </cell>
          <cell r="B440" t="str">
            <v>     其他教育费附加安排的支出</v>
          </cell>
          <cell r="C440">
            <v>2962</v>
          </cell>
          <cell r="D440">
            <v>0</v>
          </cell>
          <cell r="E440">
            <v>7869</v>
          </cell>
          <cell r="F440">
            <v>1300</v>
          </cell>
        </row>
        <row r="441">
          <cell r="A441">
            <v>20599</v>
          </cell>
          <cell r="B441" t="str">
            <v>   其他教育支出</v>
          </cell>
          <cell r="C441">
            <v>4636</v>
          </cell>
          <cell r="D441">
            <v>177</v>
          </cell>
          <cell r="E441">
            <v>322</v>
          </cell>
          <cell r="F441">
            <v>8940.14</v>
          </cell>
        </row>
        <row r="442">
          <cell r="A442">
            <v>2059999</v>
          </cell>
          <cell r="B442" t="str">
            <v>      其他教育支出</v>
          </cell>
          <cell r="C442">
            <v>4636</v>
          </cell>
          <cell r="D442">
            <v>177</v>
          </cell>
          <cell r="E442">
            <v>322</v>
          </cell>
          <cell r="F442">
            <v>8940.14</v>
          </cell>
        </row>
        <row r="443">
          <cell r="A443">
            <v>206</v>
          </cell>
          <cell r="B443" t="str">
            <v>其他科学技术支出</v>
          </cell>
          <cell r="C443">
            <v>549</v>
          </cell>
          <cell r="D443">
            <v>319</v>
          </cell>
          <cell r="E443">
            <v>1124</v>
          </cell>
          <cell r="F443">
            <v>950.33</v>
          </cell>
        </row>
        <row r="444">
          <cell r="A444">
            <v>20601</v>
          </cell>
          <cell r="B444" t="str">
            <v>   科学技术管理事务</v>
          </cell>
          <cell r="C444">
            <v>195</v>
          </cell>
          <cell r="D444">
            <v>135</v>
          </cell>
          <cell r="E444">
            <v>98</v>
          </cell>
          <cell r="F444">
            <v>94.17</v>
          </cell>
        </row>
        <row r="445">
          <cell r="A445">
            <v>2060101</v>
          </cell>
          <cell r="B445" t="str">
            <v>     行政运行</v>
          </cell>
          <cell r="C445">
            <v>195</v>
          </cell>
          <cell r="D445">
            <v>135</v>
          </cell>
          <cell r="E445">
            <v>98</v>
          </cell>
          <cell r="F445">
            <v>94.17</v>
          </cell>
        </row>
        <row r="446">
          <cell r="A446">
            <v>2060102</v>
          </cell>
          <cell r="B446" t="str">
            <v>     一般行政管理事务</v>
          </cell>
          <cell r="C446">
            <v>0</v>
          </cell>
          <cell r="D446">
            <v>0</v>
          </cell>
          <cell r="E446">
            <v>0</v>
          </cell>
          <cell r="F446">
            <v>0</v>
          </cell>
        </row>
        <row r="447">
          <cell r="A447">
            <v>2060103</v>
          </cell>
          <cell r="B447" t="str">
            <v>     机关服务</v>
          </cell>
          <cell r="C447">
            <v>0</v>
          </cell>
          <cell r="D447">
            <v>0</v>
          </cell>
          <cell r="E447">
            <v>0</v>
          </cell>
          <cell r="F447">
            <v>0</v>
          </cell>
        </row>
        <row r="448">
          <cell r="A448">
            <v>2060199</v>
          </cell>
          <cell r="B448" t="str">
            <v>     其他科学技术管理事务支出</v>
          </cell>
          <cell r="C448">
            <v>0</v>
          </cell>
          <cell r="D448">
            <v>0</v>
          </cell>
          <cell r="E448">
            <v>0</v>
          </cell>
          <cell r="F448">
            <v>0</v>
          </cell>
        </row>
        <row r="449">
          <cell r="A449">
            <v>20602</v>
          </cell>
          <cell r="B449" t="str">
            <v>   基础研究</v>
          </cell>
          <cell r="C449">
            <v>0</v>
          </cell>
          <cell r="D449">
            <v>0</v>
          </cell>
          <cell r="E449">
            <v>0</v>
          </cell>
          <cell r="F449">
            <v>0</v>
          </cell>
        </row>
        <row r="450">
          <cell r="A450">
            <v>2060201</v>
          </cell>
          <cell r="B450" t="str">
            <v>     机构运行</v>
          </cell>
          <cell r="C450">
            <v>0</v>
          </cell>
          <cell r="D450">
            <v>0</v>
          </cell>
          <cell r="E450">
            <v>0</v>
          </cell>
          <cell r="F450">
            <v>0</v>
          </cell>
        </row>
        <row r="451">
          <cell r="A451">
            <v>2060203</v>
          </cell>
          <cell r="B451" t="str">
            <v>     自然科学基金</v>
          </cell>
          <cell r="C451">
            <v>0</v>
          </cell>
          <cell r="D451">
            <v>0</v>
          </cell>
          <cell r="E451">
            <v>0</v>
          </cell>
          <cell r="F451">
            <v>0</v>
          </cell>
        </row>
        <row r="452">
          <cell r="A452">
            <v>2060204</v>
          </cell>
          <cell r="B452" t="str">
            <v>     实验室及相关设施</v>
          </cell>
          <cell r="C452">
            <v>0</v>
          </cell>
          <cell r="D452">
            <v>0</v>
          </cell>
          <cell r="E452">
            <v>0</v>
          </cell>
          <cell r="F452">
            <v>0</v>
          </cell>
        </row>
        <row r="453">
          <cell r="A453">
            <v>2060205</v>
          </cell>
          <cell r="B453" t="str">
            <v>     重大科学工程</v>
          </cell>
          <cell r="C453">
            <v>0</v>
          </cell>
          <cell r="D453">
            <v>0</v>
          </cell>
          <cell r="E453">
            <v>0</v>
          </cell>
          <cell r="F453">
            <v>0</v>
          </cell>
        </row>
        <row r="454">
          <cell r="A454">
            <v>2060206</v>
          </cell>
          <cell r="B454" t="str">
            <v>     专项基础科研</v>
          </cell>
          <cell r="C454">
            <v>0</v>
          </cell>
          <cell r="D454">
            <v>0</v>
          </cell>
          <cell r="E454">
            <v>0</v>
          </cell>
          <cell r="F454">
            <v>0</v>
          </cell>
        </row>
        <row r="455">
          <cell r="A455">
            <v>2060207</v>
          </cell>
          <cell r="B455" t="str">
            <v>     专项技术基础</v>
          </cell>
          <cell r="C455">
            <v>0</v>
          </cell>
          <cell r="D455">
            <v>0</v>
          </cell>
          <cell r="E455">
            <v>0</v>
          </cell>
          <cell r="F455">
            <v>0</v>
          </cell>
        </row>
        <row r="456">
          <cell r="A456">
            <v>2060208</v>
          </cell>
          <cell r="B456" t="str">
            <v>     科技人才队伍建设</v>
          </cell>
          <cell r="C456">
            <v>0</v>
          </cell>
          <cell r="D456">
            <v>0</v>
          </cell>
          <cell r="E456">
            <v>0</v>
          </cell>
          <cell r="F456">
            <v>0</v>
          </cell>
        </row>
        <row r="457">
          <cell r="A457">
            <v>2060299</v>
          </cell>
          <cell r="B457" t="str">
            <v>     其他基础研究支出</v>
          </cell>
          <cell r="C457">
            <v>0</v>
          </cell>
          <cell r="D457">
            <v>0</v>
          </cell>
          <cell r="E457">
            <v>0</v>
          </cell>
          <cell r="F457">
            <v>0</v>
          </cell>
        </row>
        <row r="458">
          <cell r="A458">
            <v>20603</v>
          </cell>
          <cell r="B458" t="str">
            <v>   应用研究</v>
          </cell>
          <cell r="C458">
            <v>0</v>
          </cell>
          <cell r="D458">
            <v>0</v>
          </cell>
          <cell r="E458">
            <v>0</v>
          </cell>
          <cell r="F458">
            <v>0</v>
          </cell>
        </row>
        <row r="459">
          <cell r="A459">
            <v>2060301</v>
          </cell>
          <cell r="B459" t="str">
            <v>     机构运行</v>
          </cell>
          <cell r="C459">
            <v>0</v>
          </cell>
          <cell r="D459">
            <v>0</v>
          </cell>
          <cell r="E459">
            <v>0</v>
          </cell>
          <cell r="F459">
            <v>0</v>
          </cell>
        </row>
        <row r="460">
          <cell r="A460">
            <v>2060302</v>
          </cell>
          <cell r="B460" t="str">
            <v>     社会公益研究</v>
          </cell>
          <cell r="C460">
            <v>0</v>
          </cell>
          <cell r="D460">
            <v>0</v>
          </cell>
          <cell r="E460">
            <v>0</v>
          </cell>
          <cell r="F460">
            <v>0</v>
          </cell>
        </row>
        <row r="461">
          <cell r="A461">
            <v>2060303</v>
          </cell>
          <cell r="B461" t="str">
            <v>     高技术研究</v>
          </cell>
          <cell r="C461">
            <v>0</v>
          </cell>
          <cell r="D461">
            <v>0</v>
          </cell>
          <cell r="E461">
            <v>0</v>
          </cell>
          <cell r="F461">
            <v>0</v>
          </cell>
        </row>
        <row r="462">
          <cell r="A462">
            <v>2060304</v>
          </cell>
          <cell r="B462" t="str">
            <v>     专项科研试制</v>
          </cell>
          <cell r="C462">
            <v>0</v>
          </cell>
          <cell r="D462">
            <v>0</v>
          </cell>
          <cell r="E462">
            <v>0</v>
          </cell>
          <cell r="F462">
            <v>0</v>
          </cell>
        </row>
        <row r="463">
          <cell r="A463">
            <v>2060399</v>
          </cell>
          <cell r="B463" t="str">
            <v>     其他应用研究支出</v>
          </cell>
          <cell r="C463">
            <v>0</v>
          </cell>
          <cell r="D463">
            <v>0</v>
          </cell>
          <cell r="E463">
            <v>0</v>
          </cell>
          <cell r="F463">
            <v>0</v>
          </cell>
        </row>
        <row r="464">
          <cell r="A464">
            <v>20604</v>
          </cell>
          <cell r="B464" t="str">
            <v>   技术研究与开发</v>
          </cell>
          <cell r="C464">
            <v>50</v>
          </cell>
          <cell r="D464">
            <v>0</v>
          </cell>
          <cell r="E464">
            <v>761</v>
          </cell>
          <cell r="F464">
            <v>600</v>
          </cell>
        </row>
        <row r="465">
          <cell r="A465">
            <v>2060401</v>
          </cell>
          <cell r="B465" t="str">
            <v>     机构运行</v>
          </cell>
          <cell r="C465">
            <v>0</v>
          </cell>
          <cell r="D465">
            <v>0</v>
          </cell>
          <cell r="E465">
            <v>0</v>
          </cell>
          <cell r="F465">
            <v>0</v>
          </cell>
        </row>
        <row r="466">
          <cell r="A466">
            <v>2060404</v>
          </cell>
          <cell r="B466" t="str">
            <v>     科技成果转化与扩散</v>
          </cell>
          <cell r="C466">
            <v>0</v>
          </cell>
          <cell r="D466">
            <v>0</v>
          </cell>
          <cell r="E466">
            <v>0</v>
          </cell>
          <cell r="F466">
            <v>0</v>
          </cell>
        </row>
        <row r="467">
          <cell r="A467">
            <v>2060405</v>
          </cell>
          <cell r="B467" t="str">
            <v>     共性技术研究与开发</v>
          </cell>
          <cell r="C467">
            <v>0</v>
          </cell>
          <cell r="D467">
            <v>0</v>
          </cell>
          <cell r="E467">
            <v>0</v>
          </cell>
          <cell r="F467">
            <v>0</v>
          </cell>
        </row>
        <row r="468">
          <cell r="A468">
            <v>2060499</v>
          </cell>
          <cell r="B468" t="str">
            <v>     其他技术研究与开发支出</v>
          </cell>
          <cell r="C468">
            <v>50</v>
          </cell>
          <cell r="D468">
            <v>0</v>
          </cell>
          <cell r="E468">
            <v>761</v>
          </cell>
          <cell r="F468">
            <v>600</v>
          </cell>
        </row>
        <row r="469">
          <cell r="A469">
            <v>20605</v>
          </cell>
          <cell r="B469" t="str">
            <v>   科技条件与服务</v>
          </cell>
          <cell r="C469">
            <v>0</v>
          </cell>
          <cell r="D469">
            <v>0</v>
          </cell>
          <cell r="E469">
            <v>0</v>
          </cell>
          <cell r="F469">
            <v>0</v>
          </cell>
        </row>
        <row r="470">
          <cell r="A470">
            <v>2060501</v>
          </cell>
          <cell r="B470" t="str">
            <v>     机构运行</v>
          </cell>
          <cell r="C470">
            <v>0</v>
          </cell>
          <cell r="D470">
            <v>0</v>
          </cell>
          <cell r="E470">
            <v>0</v>
          </cell>
          <cell r="F470">
            <v>0</v>
          </cell>
        </row>
        <row r="471">
          <cell r="A471">
            <v>2060502</v>
          </cell>
          <cell r="B471" t="str">
            <v>     技术创新服务体系</v>
          </cell>
          <cell r="C471">
            <v>0</v>
          </cell>
          <cell r="D471">
            <v>0</v>
          </cell>
          <cell r="E471">
            <v>0</v>
          </cell>
          <cell r="F471">
            <v>0</v>
          </cell>
        </row>
        <row r="472">
          <cell r="A472">
            <v>2060503</v>
          </cell>
          <cell r="B472" t="str">
            <v>     科技条件专项</v>
          </cell>
          <cell r="C472">
            <v>0</v>
          </cell>
          <cell r="D472">
            <v>0</v>
          </cell>
          <cell r="E472">
            <v>0</v>
          </cell>
          <cell r="F472">
            <v>0</v>
          </cell>
        </row>
        <row r="473">
          <cell r="A473">
            <v>2060599</v>
          </cell>
          <cell r="B473" t="str">
            <v>     其他科技条件与服务支出</v>
          </cell>
          <cell r="C473">
            <v>0</v>
          </cell>
          <cell r="D473">
            <v>0</v>
          </cell>
          <cell r="E473">
            <v>0</v>
          </cell>
          <cell r="F473">
            <v>0</v>
          </cell>
        </row>
        <row r="474">
          <cell r="A474">
            <v>20606</v>
          </cell>
          <cell r="B474" t="str">
            <v>   社会科学</v>
          </cell>
          <cell r="C474">
            <v>0</v>
          </cell>
          <cell r="D474">
            <v>0</v>
          </cell>
          <cell r="E474">
            <v>0</v>
          </cell>
          <cell r="F474">
            <v>0</v>
          </cell>
        </row>
        <row r="475">
          <cell r="A475">
            <v>2060601</v>
          </cell>
          <cell r="B475" t="str">
            <v>     社会科学研究机构</v>
          </cell>
          <cell r="C475">
            <v>0</v>
          </cell>
          <cell r="D475">
            <v>0</v>
          </cell>
          <cell r="E475">
            <v>0</v>
          </cell>
          <cell r="F475">
            <v>0</v>
          </cell>
        </row>
        <row r="476">
          <cell r="A476">
            <v>2060602</v>
          </cell>
          <cell r="B476" t="str">
            <v>     社会科学研究</v>
          </cell>
          <cell r="C476">
            <v>0</v>
          </cell>
          <cell r="D476">
            <v>0</v>
          </cell>
          <cell r="E476">
            <v>0</v>
          </cell>
          <cell r="F476">
            <v>0</v>
          </cell>
        </row>
        <row r="477">
          <cell r="A477">
            <v>2060603</v>
          </cell>
          <cell r="B477" t="str">
            <v>     社科基金支出</v>
          </cell>
          <cell r="C477">
            <v>0</v>
          </cell>
          <cell r="D477">
            <v>0</v>
          </cell>
          <cell r="E477">
            <v>0</v>
          </cell>
          <cell r="F477">
            <v>0</v>
          </cell>
        </row>
        <row r="478">
          <cell r="A478">
            <v>2060699</v>
          </cell>
          <cell r="B478" t="str">
            <v>     其他社会科学支出</v>
          </cell>
          <cell r="C478">
            <v>0</v>
          </cell>
          <cell r="D478">
            <v>0</v>
          </cell>
          <cell r="E478">
            <v>0</v>
          </cell>
          <cell r="F478">
            <v>0</v>
          </cell>
        </row>
        <row r="479">
          <cell r="A479">
            <v>20607</v>
          </cell>
          <cell r="B479" t="str">
            <v>   科学技术普及</v>
          </cell>
          <cell r="C479">
            <v>304</v>
          </cell>
          <cell r="D479">
            <v>184</v>
          </cell>
          <cell r="E479">
            <v>265</v>
          </cell>
          <cell r="F479">
            <v>256.16</v>
          </cell>
        </row>
        <row r="480">
          <cell r="A480">
            <v>2060701</v>
          </cell>
          <cell r="B480" t="str">
            <v>     机构运行</v>
          </cell>
          <cell r="C480">
            <v>92</v>
          </cell>
          <cell r="D480">
            <v>95</v>
          </cell>
          <cell r="E480">
            <v>73</v>
          </cell>
          <cell r="F480">
            <v>76.16</v>
          </cell>
        </row>
        <row r="481">
          <cell r="A481">
            <v>2060702</v>
          </cell>
          <cell r="B481" t="str">
            <v>     科普活动</v>
          </cell>
          <cell r="C481">
            <v>132</v>
          </cell>
          <cell r="D481">
            <v>0</v>
          </cell>
          <cell r="E481">
            <v>143</v>
          </cell>
          <cell r="F481">
            <v>150</v>
          </cell>
        </row>
        <row r="482">
          <cell r="A482">
            <v>2060703</v>
          </cell>
          <cell r="B482" t="str">
            <v>     青少年科技活动</v>
          </cell>
          <cell r="C482">
            <v>0</v>
          </cell>
          <cell r="D482">
            <v>0</v>
          </cell>
          <cell r="E482">
            <v>0</v>
          </cell>
          <cell r="F482">
            <v>0</v>
          </cell>
        </row>
        <row r="483">
          <cell r="A483">
            <v>2060704</v>
          </cell>
          <cell r="B483" t="str">
            <v>     学术交流活动</v>
          </cell>
          <cell r="C483">
            <v>0</v>
          </cell>
          <cell r="D483">
            <v>0</v>
          </cell>
          <cell r="E483">
            <v>0</v>
          </cell>
          <cell r="F483">
            <v>0</v>
          </cell>
        </row>
        <row r="484">
          <cell r="A484">
            <v>2060705</v>
          </cell>
          <cell r="B484" t="str">
            <v>     科技馆站</v>
          </cell>
          <cell r="C484">
            <v>0</v>
          </cell>
          <cell r="D484">
            <v>0</v>
          </cell>
          <cell r="E484">
            <v>49</v>
          </cell>
          <cell r="F484">
            <v>30</v>
          </cell>
        </row>
        <row r="485">
          <cell r="A485">
            <v>2060799</v>
          </cell>
          <cell r="B485" t="str">
            <v>     其他科学技术普及支出</v>
          </cell>
          <cell r="C485">
            <v>80</v>
          </cell>
          <cell r="D485">
            <v>89</v>
          </cell>
          <cell r="E485">
            <v>0</v>
          </cell>
          <cell r="F485">
            <v>0</v>
          </cell>
        </row>
        <row r="486">
          <cell r="A486">
            <v>20608</v>
          </cell>
          <cell r="B486" t="str">
            <v>   科技交流与合作</v>
          </cell>
          <cell r="C486">
            <v>0</v>
          </cell>
          <cell r="D486">
            <v>0</v>
          </cell>
          <cell r="E486">
            <v>0</v>
          </cell>
          <cell r="F486">
            <v>0</v>
          </cell>
        </row>
        <row r="487">
          <cell r="A487">
            <v>2060801</v>
          </cell>
          <cell r="B487" t="str">
            <v>     国际交流与合作</v>
          </cell>
          <cell r="C487">
            <v>0</v>
          </cell>
          <cell r="D487">
            <v>0</v>
          </cell>
          <cell r="E487">
            <v>0</v>
          </cell>
          <cell r="F487">
            <v>0</v>
          </cell>
        </row>
        <row r="488">
          <cell r="A488">
            <v>2060802</v>
          </cell>
          <cell r="B488" t="str">
            <v>     重大科技合作项目</v>
          </cell>
          <cell r="C488">
            <v>0</v>
          </cell>
          <cell r="D488">
            <v>0</v>
          </cell>
          <cell r="E488">
            <v>0</v>
          </cell>
          <cell r="F488">
            <v>0</v>
          </cell>
        </row>
        <row r="489">
          <cell r="A489">
            <v>2060899</v>
          </cell>
          <cell r="B489" t="str">
            <v>     其他科技交流与合作支出</v>
          </cell>
          <cell r="C489">
            <v>0</v>
          </cell>
          <cell r="D489">
            <v>0</v>
          </cell>
          <cell r="E489">
            <v>0</v>
          </cell>
          <cell r="F489">
            <v>0</v>
          </cell>
        </row>
        <row r="490">
          <cell r="A490">
            <v>20609</v>
          </cell>
          <cell r="B490" t="str">
            <v>   科技重大项目</v>
          </cell>
          <cell r="C490">
            <v>0</v>
          </cell>
          <cell r="D490">
            <v>0</v>
          </cell>
          <cell r="E490">
            <v>0</v>
          </cell>
          <cell r="F490">
            <v>0</v>
          </cell>
        </row>
        <row r="491">
          <cell r="A491">
            <v>2060901</v>
          </cell>
          <cell r="B491" t="str">
            <v>     科技重大专项</v>
          </cell>
          <cell r="C491">
            <v>0</v>
          </cell>
          <cell r="D491">
            <v>0</v>
          </cell>
          <cell r="E491">
            <v>0</v>
          </cell>
          <cell r="F491">
            <v>0</v>
          </cell>
        </row>
        <row r="492">
          <cell r="A492">
            <v>2060902</v>
          </cell>
          <cell r="B492" t="str">
            <v>     重点研发计划</v>
          </cell>
          <cell r="C492">
            <v>0</v>
          </cell>
          <cell r="D492">
            <v>0</v>
          </cell>
          <cell r="E492">
            <v>0</v>
          </cell>
          <cell r="F492">
            <v>0</v>
          </cell>
        </row>
        <row r="493">
          <cell r="A493">
            <v>2060999</v>
          </cell>
          <cell r="B493" t="str">
            <v>     其他科技重大项目</v>
          </cell>
          <cell r="C493">
            <v>0</v>
          </cell>
          <cell r="D493">
            <v>0</v>
          </cell>
          <cell r="E493">
            <v>0</v>
          </cell>
          <cell r="F493">
            <v>0</v>
          </cell>
        </row>
        <row r="494">
          <cell r="A494">
            <v>20699</v>
          </cell>
          <cell r="B494" t="str">
            <v>   其他科学技术支出</v>
          </cell>
          <cell r="C494">
            <v>0</v>
          </cell>
          <cell r="D494">
            <v>0</v>
          </cell>
          <cell r="E494">
            <v>0</v>
          </cell>
          <cell r="F494">
            <v>0</v>
          </cell>
        </row>
        <row r="495">
          <cell r="A495">
            <v>2069901</v>
          </cell>
          <cell r="B495" t="str">
            <v>     科技奖励</v>
          </cell>
          <cell r="C495">
            <v>0</v>
          </cell>
          <cell r="D495">
            <v>0</v>
          </cell>
          <cell r="E495">
            <v>0</v>
          </cell>
          <cell r="F495">
            <v>0</v>
          </cell>
        </row>
        <row r="496">
          <cell r="A496">
            <v>2069902</v>
          </cell>
          <cell r="B496" t="str">
            <v>     核应急</v>
          </cell>
          <cell r="C496">
            <v>0</v>
          </cell>
          <cell r="D496">
            <v>0</v>
          </cell>
          <cell r="E496">
            <v>0</v>
          </cell>
          <cell r="F496">
            <v>0</v>
          </cell>
        </row>
        <row r="497">
          <cell r="A497">
            <v>2069903</v>
          </cell>
          <cell r="B497" t="str">
            <v>     转制科研机构</v>
          </cell>
          <cell r="C497">
            <v>0</v>
          </cell>
          <cell r="D497">
            <v>0</v>
          </cell>
          <cell r="E497">
            <v>0</v>
          </cell>
          <cell r="F497">
            <v>0</v>
          </cell>
        </row>
        <row r="498">
          <cell r="A498">
            <v>2069999</v>
          </cell>
          <cell r="B498" t="str">
            <v>     其他科学技术支出</v>
          </cell>
          <cell r="C498">
            <v>0</v>
          </cell>
          <cell r="D498">
            <v>0</v>
          </cell>
          <cell r="E498">
            <v>0</v>
          </cell>
          <cell r="F498">
            <v>0</v>
          </cell>
        </row>
        <row r="499">
          <cell r="A499">
            <v>207</v>
          </cell>
          <cell r="B499" t="str">
            <v>文化旅游体育与传媒支出</v>
          </cell>
          <cell r="C499">
            <v>2835</v>
          </cell>
          <cell r="D499">
            <v>2565</v>
          </cell>
          <cell r="E499">
            <v>3027</v>
          </cell>
          <cell r="F499">
            <v>2144.44</v>
          </cell>
        </row>
        <row r="500">
          <cell r="A500">
            <v>20701</v>
          </cell>
          <cell r="B500" t="str">
            <v>   文化和旅游</v>
          </cell>
          <cell r="C500">
            <v>1689</v>
          </cell>
          <cell r="D500">
            <v>1722</v>
          </cell>
          <cell r="E500">
            <v>1478</v>
          </cell>
          <cell r="F500">
            <v>1553.17</v>
          </cell>
        </row>
        <row r="501">
          <cell r="A501">
            <v>2070101</v>
          </cell>
          <cell r="B501" t="str">
            <v>     行政运行</v>
          </cell>
          <cell r="C501">
            <v>1541</v>
          </cell>
          <cell r="D501">
            <v>1541</v>
          </cell>
          <cell r="E501">
            <v>1219</v>
          </cell>
          <cell r="F501">
            <v>1242.17</v>
          </cell>
        </row>
        <row r="502">
          <cell r="A502">
            <v>2070102</v>
          </cell>
          <cell r="B502" t="str">
            <v>     一般行政管理事务</v>
          </cell>
          <cell r="C502">
            <v>0</v>
          </cell>
          <cell r="D502">
            <v>0</v>
          </cell>
          <cell r="E502">
            <v>0</v>
          </cell>
          <cell r="F502">
            <v>0</v>
          </cell>
        </row>
        <row r="503">
          <cell r="A503">
            <v>2070103</v>
          </cell>
          <cell r="B503" t="str">
            <v>     机关服务</v>
          </cell>
          <cell r="C503">
            <v>0</v>
          </cell>
          <cell r="D503">
            <v>0</v>
          </cell>
          <cell r="E503">
            <v>0</v>
          </cell>
          <cell r="F503">
            <v>0</v>
          </cell>
        </row>
        <row r="504">
          <cell r="A504">
            <v>2070104</v>
          </cell>
          <cell r="B504" t="str">
            <v>     图书馆</v>
          </cell>
          <cell r="C504">
            <v>0</v>
          </cell>
          <cell r="D504">
            <v>0</v>
          </cell>
          <cell r="E504">
            <v>0</v>
          </cell>
          <cell r="F504">
            <v>0</v>
          </cell>
        </row>
        <row r="505">
          <cell r="A505">
            <v>2070105</v>
          </cell>
          <cell r="B505" t="str">
            <v>     文化展示及纪念机构</v>
          </cell>
          <cell r="C505">
            <v>0</v>
          </cell>
          <cell r="D505">
            <v>0</v>
          </cell>
          <cell r="E505">
            <v>0</v>
          </cell>
          <cell r="F505">
            <v>0</v>
          </cell>
        </row>
        <row r="506">
          <cell r="A506">
            <v>2070106</v>
          </cell>
          <cell r="B506" t="str">
            <v>     艺术表演场所</v>
          </cell>
          <cell r="C506">
            <v>0</v>
          </cell>
          <cell r="D506">
            <v>0</v>
          </cell>
          <cell r="E506">
            <v>0</v>
          </cell>
          <cell r="F506">
            <v>0</v>
          </cell>
        </row>
        <row r="507">
          <cell r="A507">
            <v>2070107</v>
          </cell>
          <cell r="B507" t="str">
            <v>     艺术表演团体</v>
          </cell>
          <cell r="C507">
            <v>0</v>
          </cell>
          <cell r="D507">
            <v>0</v>
          </cell>
          <cell r="E507">
            <v>0</v>
          </cell>
          <cell r="F507">
            <v>0</v>
          </cell>
        </row>
        <row r="508">
          <cell r="A508">
            <v>2070108</v>
          </cell>
          <cell r="B508" t="str">
            <v>     文化活动</v>
          </cell>
          <cell r="C508">
            <v>0</v>
          </cell>
          <cell r="D508">
            <v>0</v>
          </cell>
          <cell r="E508">
            <v>0</v>
          </cell>
          <cell r="F508">
            <v>0</v>
          </cell>
        </row>
        <row r="509">
          <cell r="A509">
            <v>2070109</v>
          </cell>
          <cell r="B509" t="str">
            <v>     群众文化</v>
          </cell>
          <cell r="C509">
            <v>0</v>
          </cell>
          <cell r="D509">
            <v>0</v>
          </cell>
          <cell r="E509">
            <v>0</v>
          </cell>
          <cell r="F509">
            <v>0</v>
          </cell>
        </row>
        <row r="510">
          <cell r="A510">
            <v>2070110</v>
          </cell>
          <cell r="B510" t="str">
            <v>     文化和旅游交流与合作</v>
          </cell>
          <cell r="C510">
            <v>0</v>
          </cell>
          <cell r="D510">
            <v>0</v>
          </cell>
          <cell r="E510">
            <v>0</v>
          </cell>
          <cell r="F510">
            <v>0</v>
          </cell>
        </row>
        <row r="511">
          <cell r="A511">
            <v>2070111</v>
          </cell>
          <cell r="B511" t="str">
            <v>     文化创作与保护</v>
          </cell>
          <cell r="C511">
            <v>1</v>
          </cell>
          <cell r="D511">
            <v>0</v>
          </cell>
          <cell r="E511">
            <v>0</v>
          </cell>
          <cell r="F511">
            <v>0</v>
          </cell>
        </row>
        <row r="512">
          <cell r="A512">
            <v>2070112</v>
          </cell>
          <cell r="B512" t="str">
            <v>     文化和旅游市场管理</v>
          </cell>
          <cell r="C512">
            <v>0</v>
          </cell>
          <cell r="D512">
            <v>0</v>
          </cell>
          <cell r="E512">
            <v>0</v>
          </cell>
          <cell r="F512">
            <v>0</v>
          </cell>
        </row>
        <row r="513">
          <cell r="A513">
            <v>2070113</v>
          </cell>
          <cell r="B513" t="str">
            <v>     旅游宣传</v>
          </cell>
          <cell r="C513">
            <v>0</v>
          </cell>
          <cell r="D513">
            <v>0</v>
          </cell>
          <cell r="E513">
            <v>0</v>
          </cell>
          <cell r="F513">
            <v>0</v>
          </cell>
        </row>
        <row r="514">
          <cell r="A514">
            <v>2070114</v>
          </cell>
          <cell r="B514" t="str">
            <v>     文化和旅游管理事务</v>
          </cell>
          <cell r="C514">
            <v>0</v>
          </cell>
          <cell r="D514">
            <v>0</v>
          </cell>
          <cell r="E514">
            <v>0</v>
          </cell>
          <cell r="F514">
            <v>0</v>
          </cell>
        </row>
        <row r="515">
          <cell r="A515">
            <v>2070199</v>
          </cell>
          <cell r="B515" t="str">
            <v>     其他文化和旅游支出</v>
          </cell>
          <cell r="C515">
            <v>147</v>
          </cell>
          <cell r="D515">
            <v>181</v>
          </cell>
          <cell r="E515">
            <v>259</v>
          </cell>
          <cell r="F515">
            <v>311</v>
          </cell>
        </row>
        <row r="516">
          <cell r="A516">
            <v>20702</v>
          </cell>
          <cell r="B516" t="str">
            <v>   文物</v>
          </cell>
          <cell r="C516">
            <v>0</v>
          </cell>
          <cell r="D516">
            <v>0</v>
          </cell>
          <cell r="E516">
            <v>70</v>
          </cell>
          <cell r="F516">
            <v>0</v>
          </cell>
        </row>
        <row r="517">
          <cell r="A517">
            <v>2070201</v>
          </cell>
          <cell r="B517" t="str">
            <v>     行政运行</v>
          </cell>
          <cell r="C517">
            <v>0</v>
          </cell>
          <cell r="D517">
            <v>0</v>
          </cell>
          <cell r="E517">
            <v>0</v>
          </cell>
          <cell r="F517">
            <v>0</v>
          </cell>
        </row>
        <row r="518">
          <cell r="A518">
            <v>2070202</v>
          </cell>
          <cell r="B518" t="str">
            <v>     一般行政管理事务</v>
          </cell>
          <cell r="C518">
            <v>0</v>
          </cell>
          <cell r="D518">
            <v>0</v>
          </cell>
          <cell r="E518">
            <v>0</v>
          </cell>
          <cell r="F518">
            <v>0</v>
          </cell>
        </row>
        <row r="519">
          <cell r="A519">
            <v>2070203</v>
          </cell>
          <cell r="B519" t="str">
            <v>     机关服务</v>
          </cell>
          <cell r="C519">
            <v>0</v>
          </cell>
          <cell r="D519">
            <v>0</v>
          </cell>
          <cell r="E519">
            <v>0</v>
          </cell>
          <cell r="F519">
            <v>0</v>
          </cell>
        </row>
        <row r="520">
          <cell r="A520">
            <v>2070204</v>
          </cell>
          <cell r="B520" t="str">
            <v>     文物保护</v>
          </cell>
          <cell r="C520">
            <v>0</v>
          </cell>
          <cell r="D520">
            <v>0</v>
          </cell>
          <cell r="E520">
            <v>70</v>
          </cell>
          <cell r="F520">
            <v>0</v>
          </cell>
        </row>
        <row r="521">
          <cell r="A521">
            <v>2070205</v>
          </cell>
          <cell r="B521" t="str">
            <v>     博物馆</v>
          </cell>
          <cell r="C521">
            <v>0</v>
          </cell>
          <cell r="D521">
            <v>0</v>
          </cell>
          <cell r="E521">
            <v>0</v>
          </cell>
          <cell r="F521">
            <v>0</v>
          </cell>
        </row>
        <row r="522">
          <cell r="A522">
            <v>2070206</v>
          </cell>
          <cell r="B522" t="str">
            <v>     历史名城与古迹</v>
          </cell>
          <cell r="C522">
            <v>0</v>
          </cell>
          <cell r="D522">
            <v>0</v>
          </cell>
          <cell r="E522">
            <v>0</v>
          </cell>
          <cell r="F522">
            <v>0</v>
          </cell>
        </row>
        <row r="523">
          <cell r="A523">
            <v>2070299</v>
          </cell>
          <cell r="B523" t="str">
            <v>     其他文物支出</v>
          </cell>
          <cell r="C523">
            <v>0</v>
          </cell>
          <cell r="D523">
            <v>0</v>
          </cell>
          <cell r="E523">
            <v>0</v>
          </cell>
          <cell r="F523">
            <v>0</v>
          </cell>
        </row>
        <row r="524">
          <cell r="A524">
            <v>20703</v>
          </cell>
          <cell r="B524" t="str">
            <v>   体育</v>
          </cell>
          <cell r="C524">
            <v>460</v>
          </cell>
          <cell r="D524">
            <v>0</v>
          </cell>
          <cell r="E524">
            <v>556</v>
          </cell>
          <cell r="F524">
            <v>0</v>
          </cell>
        </row>
        <row r="525">
          <cell r="A525">
            <v>2070301</v>
          </cell>
          <cell r="B525" t="str">
            <v>     行政运行</v>
          </cell>
          <cell r="C525">
            <v>0</v>
          </cell>
          <cell r="D525">
            <v>0</v>
          </cell>
          <cell r="E525">
            <v>0</v>
          </cell>
          <cell r="F525">
            <v>0</v>
          </cell>
        </row>
        <row r="526">
          <cell r="A526">
            <v>2070302</v>
          </cell>
          <cell r="B526" t="str">
            <v>     一般行政管理事务</v>
          </cell>
          <cell r="C526">
            <v>0</v>
          </cell>
          <cell r="D526">
            <v>0</v>
          </cell>
          <cell r="E526">
            <v>0</v>
          </cell>
          <cell r="F526">
            <v>0</v>
          </cell>
        </row>
        <row r="527">
          <cell r="A527">
            <v>2070303</v>
          </cell>
          <cell r="B527" t="str">
            <v>     机关服务</v>
          </cell>
          <cell r="C527">
            <v>0</v>
          </cell>
          <cell r="D527">
            <v>0</v>
          </cell>
          <cell r="E527">
            <v>0</v>
          </cell>
          <cell r="F527">
            <v>0</v>
          </cell>
        </row>
        <row r="528">
          <cell r="A528">
            <v>2070304</v>
          </cell>
          <cell r="B528" t="str">
            <v>     运动项目管理</v>
          </cell>
          <cell r="C528">
            <v>0</v>
          </cell>
          <cell r="D528">
            <v>0</v>
          </cell>
          <cell r="E528">
            <v>0</v>
          </cell>
          <cell r="F528">
            <v>0</v>
          </cell>
        </row>
        <row r="529">
          <cell r="A529">
            <v>2070305</v>
          </cell>
          <cell r="B529" t="str">
            <v>     体育竞赛</v>
          </cell>
          <cell r="C529">
            <v>0</v>
          </cell>
          <cell r="D529">
            <v>0</v>
          </cell>
          <cell r="E529">
            <v>0</v>
          </cell>
          <cell r="F529">
            <v>0</v>
          </cell>
        </row>
        <row r="530">
          <cell r="A530">
            <v>2070306</v>
          </cell>
          <cell r="B530" t="str">
            <v>     体育训练</v>
          </cell>
          <cell r="C530">
            <v>0</v>
          </cell>
          <cell r="D530">
            <v>0</v>
          </cell>
          <cell r="E530">
            <v>0</v>
          </cell>
          <cell r="F530">
            <v>0</v>
          </cell>
        </row>
        <row r="531">
          <cell r="A531">
            <v>2070307</v>
          </cell>
          <cell r="B531" t="str">
            <v>     体育场馆</v>
          </cell>
          <cell r="C531">
            <v>460</v>
          </cell>
          <cell r="D531">
            <v>0</v>
          </cell>
          <cell r="E531">
            <v>400</v>
          </cell>
          <cell r="F531">
            <v>0</v>
          </cell>
        </row>
        <row r="532">
          <cell r="A532">
            <v>2070308</v>
          </cell>
          <cell r="B532" t="str">
            <v>     群众体育</v>
          </cell>
          <cell r="C532">
            <v>0</v>
          </cell>
          <cell r="D532">
            <v>0</v>
          </cell>
          <cell r="E532">
            <v>0</v>
          </cell>
          <cell r="F532">
            <v>0</v>
          </cell>
        </row>
        <row r="533">
          <cell r="A533">
            <v>2070309</v>
          </cell>
          <cell r="B533" t="str">
            <v>     体育交流与合作</v>
          </cell>
          <cell r="C533">
            <v>0</v>
          </cell>
          <cell r="D533">
            <v>0</v>
          </cell>
          <cell r="E533">
            <v>0</v>
          </cell>
          <cell r="F533">
            <v>0</v>
          </cell>
        </row>
        <row r="534">
          <cell r="A534">
            <v>2070399</v>
          </cell>
          <cell r="B534" t="str">
            <v>     其他体育支出</v>
          </cell>
          <cell r="C534">
            <v>0</v>
          </cell>
          <cell r="D534">
            <v>0</v>
          </cell>
          <cell r="E534">
            <v>156</v>
          </cell>
          <cell r="F534">
            <v>0</v>
          </cell>
        </row>
        <row r="535">
          <cell r="A535">
            <v>20706</v>
          </cell>
          <cell r="B535" t="str">
            <v>   新闻出版电影</v>
          </cell>
          <cell r="C535">
            <v>0</v>
          </cell>
          <cell r="D535">
            <v>0</v>
          </cell>
          <cell r="E535">
            <v>0</v>
          </cell>
          <cell r="F535">
            <v>0</v>
          </cell>
        </row>
        <row r="536">
          <cell r="A536">
            <v>2070601</v>
          </cell>
          <cell r="B536" t="str">
            <v>     行政运行</v>
          </cell>
          <cell r="C536">
            <v>0</v>
          </cell>
          <cell r="D536">
            <v>0</v>
          </cell>
          <cell r="E536">
            <v>0</v>
          </cell>
          <cell r="F536">
            <v>0</v>
          </cell>
        </row>
        <row r="537">
          <cell r="A537">
            <v>2070602</v>
          </cell>
          <cell r="B537" t="str">
            <v>     一般行政管理事务</v>
          </cell>
          <cell r="C537">
            <v>0</v>
          </cell>
          <cell r="D537">
            <v>0</v>
          </cell>
          <cell r="E537">
            <v>0</v>
          </cell>
          <cell r="F537">
            <v>0</v>
          </cell>
        </row>
        <row r="538">
          <cell r="A538">
            <v>2070603</v>
          </cell>
          <cell r="B538" t="str">
            <v>     机关服务</v>
          </cell>
          <cell r="C538">
            <v>0</v>
          </cell>
          <cell r="D538">
            <v>0</v>
          </cell>
          <cell r="E538">
            <v>0</v>
          </cell>
          <cell r="F538">
            <v>0</v>
          </cell>
        </row>
        <row r="539">
          <cell r="A539">
            <v>2070604</v>
          </cell>
          <cell r="B539" t="str">
            <v>     新闻通讯</v>
          </cell>
          <cell r="C539">
            <v>0</v>
          </cell>
          <cell r="D539">
            <v>0</v>
          </cell>
          <cell r="E539">
            <v>0</v>
          </cell>
          <cell r="F539">
            <v>0</v>
          </cell>
        </row>
        <row r="540">
          <cell r="A540">
            <v>2070605</v>
          </cell>
          <cell r="B540" t="str">
            <v>     出版发行</v>
          </cell>
          <cell r="C540">
            <v>0</v>
          </cell>
          <cell r="D540">
            <v>0</v>
          </cell>
          <cell r="E540">
            <v>0</v>
          </cell>
          <cell r="F540">
            <v>0</v>
          </cell>
        </row>
        <row r="541">
          <cell r="A541">
            <v>2070606</v>
          </cell>
          <cell r="B541" t="str">
            <v>     版权管理</v>
          </cell>
          <cell r="C541">
            <v>0</v>
          </cell>
          <cell r="D541">
            <v>0</v>
          </cell>
          <cell r="E541">
            <v>0</v>
          </cell>
          <cell r="F541">
            <v>0</v>
          </cell>
        </row>
        <row r="542">
          <cell r="A542">
            <v>2070607</v>
          </cell>
          <cell r="B542" t="str">
            <v>     电影</v>
          </cell>
          <cell r="C542">
            <v>0</v>
          </cell>
          <cell r="D542">
            <v>0</v>
          </cell>
          <cell r="E542">
            <v>0</v>
          </cell>
          <cell r="F542">
            <v>0</v>
          </cell>
        </row>
        <row r="543">
          <cell r="A543">
            <v>2070699</v>
          </cell>
          <cell r="B543" t="str">
            <v>     其他新闻出版电影支出</v>
          </cell>
          <cell r="C543">
            <v>0</v>
          </cell>
          <cell r="D543">
            <v>0</v>
          </cell>
          <cell r="E543">
            <v>0</v>
          </cell>
          <cell r="F543">
            <v>0</v>
          </cell>
        </row>
        <row r="544">
          <cell r="A544">
            <v>20708</v>
          </cell>
          <cell r="B544" t="str">
            <v>   广播电视</v>
          </cell>
          <cell r="C544">
            <v>676</v>
          </cell>
          <cell r="D544">
            <v>538</v>
          </cell>
          <cell r="E544">
            <v>893</v>
          </cell>
          <cell r="F544">
            <v>591.27</v>
          </cell>
        </row>
        <row r="545">
          <cell r="A545">
            <v>2070801</v>
          </cell>
          <cell r="B545" t="str">
            <v>     行政运行</v>
          </cell>
          <cell r="C545">
            <v>574</v>
          </cell>
          <cell r="D545">
            <v>538</v>
          </cell>
          <cell r="E545">
            <v>463</v>
          </cell>
          <cell r="F545">
            <v>591.27</v>
          </cell>
        </row>
        <row r="546">
          <cell r="A546">
            <v>2070802</v>
          </cell>
          <cell r="B546" t="str">
            <v>     一般行政管理事务</v>
          </cell>
          <cell r="C546">
            <v>0</v>
          </cell>
          <cell r="D546">
            <v>0</v>
          </cell>
          <cell r="E546">
            <v>0</v>
          </cell>
          <cell r="F546">
            <v>0</v>
          </cell>
        </row>
        <row r="547">
          <cell r="A547">
            <v>2070803</v>
          </cell>
          <cell r="B547" t="str">
            <v>     机关服务</v>
          </cell>
          <cell r="C547">
            <v>0</v>
          </cell>
          <cell r="D547">
            <v>0</v>
          </cell>
          <cell r="E547">
            <v>0</v>
          </cell>
          <cell r="F547">
            <v>0</v>
          </cell>
        </row>
        <row r="548">
          <cell r="A548">
            <v>2070806</v>
          </cell>
          <cell r="B548" t="str">
            <v>     监测监管</v>
          </cell>
          <cell r="C548">
            <v>0</v>
          </cell>
          <cell r="D548">
            <v>0</v>
          </cell>
          <cell r="E548">
            <v>0</v>
          </cell>
          <cell r="F548">
            <v>0</v>
          </cell>
        </row>
        <row r="549">
          <cell r="A549">
            <v>2070807</v>
          </cell>
          <cell r="B549" t="str">
            <v>     传输发射</v>
          </cell>
          <cell r="C549">
            <v>0</v>
          </cell>
          <cell r="D549">
            <v>0</v>
          </cell>
          <cell r="E549">
            <v>0</v>
          </cell>
          <cell r="F549">
            <v>0</v>
          </cell>
        </row>
        <row r="550">
          <cell r="A550">
            <v>2070808</v>
          </cell>
          <cell r="B550" t="str">
            <v>     广播电视事务</v>
          </cell>
          <cell r="C550">
            <v>0</v>
          </cell>
          <cell r="D550">
            <v>0</v>
          </cell>
          <cell r="E550">
            <v>0</v>
          </cell>
          <cell r="F550">
            <v>0</v>
          </cell>
        </row>
        <row r="551">
          <cell r="A551">
            <v>2070899</v>
          </cell>
          <cell r="B551" t="str">
            <v>     其他广播电视支出</v>
          </cell>
          <cell r="C551">
            <v>102</v>
          </cell>
          <cell r="D551">
            <v>0</v>
          </cell>
          <cell r="E551">
            <v>430</v>
          </cell>
          <cell r="F551">
            <v>0</v>
          </cell>
        </row>
        <row r="552">
          <cell r="A552">
            <v>20799</v>
          </cell>
          <cell r="B552" t="str">
            <v>   其他文化旅游体育与传媒支出</v>
          </cell>
          <cell r="C552">
            <v>10</v>
          </cell>
          <cell r="D552">
            <v>305</v>
          </cell>
          <cell r="E552">
            <v>30</v>
          </cell>
          <cell r="F552">
            <v>0</v>
          </cell>
        </row>
        <row r="553">
          <cell r="A553">
            <v>2079902</v>
          </cell>
          <cell r="B553" t="str">
            <v>     宣传文化发展专项支出</v>
          </cell>
          <cell r="C553">
            <v>0</v>
          </cell>
          <cell r="D553">
            <v>0</v>
          </cell>
          <cell r="E553">
            <v>0</v>
          </cell>
          <cell r="F553">
            <v>0</v>
          </cell>
        </row>
        <row r="554">
          <cell r="A554">
            <v>2079903</v>
          </cell>
          <cell r="B554" t="str">
            <v>     文化产业发展专项支出</v>
          </cell>
          <cell r="C554">
            <v>0</v>
          </cell>
          <cell r="D554">
            <v>0</v>
          </cell>
          <cell r="E554">
            <v>0</v>
          </cell>
          <cell r="F554">
            <v>0</v>
          </cell>
        </row>
        <row r="555">
          <cell r="A555">
            <v>2079999</v>
          </cell>
          <cell r="B555" t="str">
            <v>     其他文化旅游体育与传媒支出</v>
          </cell>
          <cell r="C555">
            <v>10</v>
          </cell>
          <cell r="D555">
            <v>305</v>
          </cell>
          <cell r="E555">
            <v>30</v>
          </cell>
          <cell r="F555">
            <v>0</v>
          </cell>
        </row>
        <row r="556">
          <cell r="A556">
            <v>208</v>
          </cell>
          <cell r="B556" t="str">
            <v>其他社会保障和就业支出</v>
          </cell>
          <cell r="C556">
            <v>44540</v>
          </cell>
          <cell r="D556">
            <v>45259</v>
          </cell>
          <cell r="E556">
            <v>56347</v>
          </cell>
          <cell r="F556">
            <v>60449.08</v>
          </cell>
        </row>
        <row r="557">
          <cell r="A557">
            <v>20801</v>
          </cell>
          <cell r="B557" t="str">
            <v>   人力资源和社会保障管理事务</v>
          </cell>
          <cell r="C557">
            <v>2432</v>
          </cell>
          <cell r="D557">
            <v>2453</v>
          </cell>
          <cell r="E557">
            <v>1960</v>
          </cell>
          <cell r="F557">
            <v>1982.88</v>
          </cell>
        </row>
        <row r="558">
          <cell r="A558">
            <v>2080101</v>
          </cell>
          <cell r="B558" t="str">
            <v>     行政运行</v>
          </cell>
          <cell r="C558">
            <v>1038</v>
          </cell>
          <cell r="D558">
            <v>1076</v>
          </cell>
          <cell r="E558">
            <v>726</v>
          </cell>
          <cell r="F558">
            <v>746.26</v>
          </cell>
        </row>
        <row r="559">
          <cell r="A559">
            <v>2080102</v>
          </cell>
          <cell r="B559" t="str">
            <v>     一般行政管理事务</v>
          </cell>
          <cell r="C559">
            <v>0</v>
          </cell>
          <cell r="D559">
            <v>0</v>
          </cell>
          <cell r="E559">
            <v>0</v>
          </cell>
          <cell r="F559">
            <v>0</v>
          </cell>
        </row>
        <row r="560">
          <cell r="A560">
            <v>2080103</v>
          </cell>
          <cell r="B560" t="str">
            <v>     机关服务</v>
          </cell>
          <cell r="C560">
            <v>0</v>
          </cell>
          <cell r="D560">
            <v>0</v>
          </cell>
          <cell r="E560">
            <v>0</v>
          </cell>
          <cell r="F560">
            <v>0</v>
          </cell>
        </row>
        <row r="561">
          <cell r="A561">
            <v>2080104</v>
          </cell>
          <cell r="B561" t="str">
            <v>     综合业务管理</v>
          </cell>
          <cell r="C561">
            <v>0</v>
          </cell>
          <cell r="D561">
            <v>0</v>
          </cell>
          <cell r="E561">
            <v>0</v>
          </cell>
          <cell r="F561">
            <v>0</v>
          </cell>
        </row>
        <row r="562">
          <cell r="A562">
            <v>2080105</v>
          </cell>
          <cell r="B562" t="str">
            <v>     劳动保障监察</v>
          </cell>
          <cell r="C562">
            <v>0</v>
          </cell>
          <cell r="D562">
            <v>0</v>
          </cell>
          <cell r="E562">
            <v>0</v>
          </cell>
          <cell r="F562">
            <v>0</v>
          </cell>
        </row>
        <row r="563">
          <cell r="A563">
            <v>2080106</v>
          </cell>
          <cell r="B563" t="str">
            <v>     就业管理事务</v>
          </cell>
          <cell r="C563">
            <v>0</v>
          </cell>
          <cell r="D563">
            <v>0</v>
          </cell>
          <cell r="E563">
            <v>0</v>
          </cell>
          <cell r="F563">
            <v>0</v>
          </cell>
        </row>
        <row r="564">
          <cell r="A564">
            <v>2080107</v>
          </cell>
          <cell r="B564" t="str">
            <v>     社会保险业务管理事务</v>
          </cell>
          <cell r="C564">
            <v>10</v>
          </cell>
          <cell r="D564">
            <v>8</v>
          </cell>
          <cell r="E564">
            <v>25</v>
          </cell>
          <cell r="F564">
            <v>0</v>
          </cell>
        </row>
        <row r="565">
          <cell r="A565">
            <v>2080108</v>
          </cell>
          <cell r="B565" t="str">
            <v>     信息化建设</v>
          </cell>
          <cell r="C565">
            <v>0</v>
          </cell>
          <cell r="D565">
            <v>0</v>
          </cell>
          <cell r="E565">
            <v>0</v>
          </cell>
          <cell r="F565">
            <v>0</v>
          </cell>
        </row>
        <row r="566">
          <cell r="A566">
            <v>2080109</v>
          </cell>
          <cell r="B566" t="str">
            <v>     社会保险经办机构</v>
          </cell>
          <cell r="C566">
            <v>1372</v>
          </cell>
          <cell r="D566">
            <v>1369</v>
          </cell>
          <cell r="E566">
            <v>1133</v>
          </cell>
          <cell r="F566">
            <v>1236.62</v>
          </cell>
        </row>
        <row r="567">
          <cell r="A567">
            <v>2080110</v>
          </cell>
          <cell r="B567" t="str">
            <v>     劳动关系和维权</v>
          </cell>
          <cell r="C567">
            <v>0</v>
          </cell>
          <cell r="D567">
            <v>0</v>
          </cell>
          <cell r="E567">
            <v>0</v>
          </cell>
          <cell r="F567">
            <v>0</v>
          </cell>
        </row>
        <row r="568">
          <cell r="A568">
            <v>2080111</v>
          </cell>
          <cell r="B568" t="str">
            <v>     公共就业服务和职业技能鉴定机构</v>
          </cell>
          <cell r="C568">
            <v>0</v>
          </cell>
          <cell r="D568">
            <v>0</v>
          </cell>
          <cell r="E568">
            <v>0</v>
          </cell>
          <cell r="F568">
            <v>0</v>
          </cell>
        </row>
        <row r="569">
          <cell r="A569">
            <v>2080112</v>
          </cell>
          <cell r="B569" t="str">
            <v>     劳动人事争议调解仲裁</v>
          </cell>
          <cell r="C569">
            <v>0</v>
          </cell>
          <cell r="D569">
            <v>0</v>
          </cell>
          <cell r="E569">
            <v>0</v>
          </cell>
          <cell r="F569">
            <v>0</v>
          </cell>
        </row>
        <row r="570">
          <cell r="A570">
            <v>2080113</v>
          </cell>
          <cell r="B570" t="str">
            <v>     政府特殊津贴</v>
          </cell>
          <cell r="C570">
            <v>0</v>
          </cell>
          <cell r="D570">
            <v>0</v>
          </cell>
          <cell r="E570">
            <v>0</v>
          </cell>
          <cell r="F570">
            <v>0</v>
          </cell>
        </row>
        <row r="571">
          <cell r="A571">
            <v>2080114</v>
          </cell>
          <cell r="B571" t="str">
            <v>     资助留学回国人员</v>
          </cell>
          <cell r="C571">
            <v>0</v>
          </cell>
          <cell r="D571">
            <v>0</v>
          </cell>
          <cell r="E571">
            <v>0</v>
          </cell>
          <cell r="F571">
            <v>0</v>
          </cell>
        </row>
        <row r="572">
          <cell r="A572">
            <v>2080115</v>
          </cell>
          <cell r="B572" t="str">
            <v>     博士后日常经费</v>
          </cell>
          <cell r="C572">
            <v>0</v>
          </cell>
          <cell r="D572">
            <v>0</v>
          </cell>
          <cell r="E572">
            <v>0</v>
          </cell>
          <cell r="F572">
            <v>0</v>
          </cell>
        </row>
        <row r="573">
          <cell r="A573">
            <v>2080116</v>
          </cell>
          <cell r="B573" t="str">
            <v>     引进人才费用</v>
          </cell>
          <cell r="C573">
            <v>0</v>
          </cell>
          <cell r="D573">
            <v>0</v>
          </cell>
          <cell r="E573">
            <v>0</v>
          </cell>
          <cell r="F573">
            <v>0</v>
          </cell>
        </row>
        <row r="574">
          <cell r="A574">
            <v>2080150</v>
          </cell>
          <cell r="B574" t="str">
            <v>     事业运行</v>
          </cell>
          <cell r="C574">
            <v>0</v>
          </cell>
          <cell r="D574">
            <v>0</v>
          </cell>
          <cell r="E574">
            <v>0</v>
          </cell>
          <cell r="F574">
            <v>0</v>
          </cell>
        </row>
        <row r="575">
          <cell r="A575">
            <v>2080199</v>
          </cell>
          <cell r="B575" t="str">
            <v>     其他人力资源和社会保障管理事务支出</v>
          </cell>
          <cell r="C575">
            <v>12</v>
          </cell>
          <cell r="D575">
            <v>0</v>
          </cell>
          <cell r="E575">
            <v>76</v>
          </cell>
          <cell r="F575">
            <v>0</v>
          </cell>
        </row>
        <row r="576">
          <cell r="A576">
            <v>20802</v>
          </cell>
          <cell r="B576" t="str">
            <v>   民政管理事务</v>
          </cell>
          <cell r="C576">
            <v>1088</v>
          </cell>
          <cell r="D576">
            <v>1049</v>
          </cell>
          <cell r="E576">
            <v>1243</v>
          </cell>
          <cell r="F576">
            <v>517.82</v>
          </cell>
        </row>
        <row r="577">
          <cell r="A577">
            <v>2080201</v>
          </cell>
          <cell r="B577" t="str">
            <v>     行政运行</v>
          </cell>
          <cell r="C577">
            <v>324</v>
          </cell>
          <cell r="D577">
            <v>323</v>
          </cell>
          <cell r="E577">
            <v>275</v>
          </cell>
          <cell r="F577">
            <v>257.69</v>
          </cell>
        </row>
        <row r="578">
          <cell r="A578">
            <v>2080202</v>
          </cell>
          <cell r="B578" t="str">
            <v>     一般行政管理事务</v>
          </cell>
          <cell r="C578">
            <v>0</v>
          </cell>
          <cell r="D578">
            <v>0</v>
          </cell>
          <cell r="E578">
            <v>0</v>
          </cell>
          <cell r="F578">
            <v>0</v>
          </cell>
        </row>
        <row r="579">
          <cell r="A579">
            <v>2080203</v>
          </cell>
          <cell r="B579" t="str">
            <v>     机关服务</v>
          </cell>
          <cell r="C579">
            <v>0</v>
          </cell>
          <cell r="D579">
            <v>0</v>
          </cell>
          <cell r="E579">
            <v>0</v>
          </cell>
          <cell r="F579">
            <v>0</v>
          </cell>
        </row>
        <row r="580">
          <cell r="A580">
            <v>2080206</v>
          </cell>
          <cell r="B580" t="str">
            <v>     社会组织管理</v>
          </cell>
          <cell r="C580">
            <v>0</v>
          </cell>
          <cell r="D580">
            <v>0</v>
          </cell>
          <cell r="E580">
            <v>0</v>
          </cell>
          <cell r="F580">
            <v>0</v>
          </cell>
        </row>
        <row r="581">
          <cell r="A581">
            <v>2080207</v>
          </cell>
          <cell r="B581" t="str">
            <v>     行政区划和地名管理</v>
          </cell>
          <cell r="C581">
            <v>11</v>
          </cell>
          <cell r="D581">
            <v>0</v>
          </cell>
          <cell r="E581">
            <v>0</v>
          </cell>
          <cell r="F581">
            <v>0</v>
          </cell>
        </row>
        <row r="582">
          <cell r="A582">
            <v>2080208</v>
          </cell>
          <cell r="B582" t="str">
            <v>     基层政权建设和社区治理</v>
          </cell>
          <cell r="C582">
            <v>0</v>
          </cell>
          <cell r="D582">
            <v>0</v>
          </cell>
          <cell r="E582">
            <v>0</v>
          </cell>
          <cell r="F582">
            <v>0</v>
          </cell>
        </row>
        <row r="583">
          <cell r="A583">
            <v>2080299</v>
          </cell>
          <cell r="B583" t="str">
            <v>     其他民政管理事务支出</v>
          </cell>
          <cell r="C583">
            <v>753</v>
          </cell>
          <cell r="D583">
            <v>726</v>
          </cell>
          <cell r="E583">
            <v>968</v>
          </cell>
          <cell r="F583">
            <v>260.13</v>
          </cell>
        </row>
        <row r="584">
          <cell r="A584">
            <v>20804</v>
          </cell>
          <cell r="B584" t="str">
            <v>   补充全国社会保障基金</v>
          </cell>
          <cell r="C584">
            <v>0</v>
          </cell>
          <cell r="D584">
            <v>0</v>
          </cell>
          <cell r="E584">
            <v>0</v>
          </cell>
          <cell r="F584">
            <v>0</v>
          </cell>
        </row>
        <row r="585">
          <cell r="A585">
            <v>2080402</v>
          </cell>
          <cell r="B585" t="str">
            <v>     用一般公共预算补充基金</v>
          </cell>
          <cell r="C585">
            <v>0</v>
          </cell>
          <cell r="D585">
            <v>0</v>
          </cell>
          <cell r="E585">
            <v>0</v>
          </cell>
          <cell r="F585">
            <v>0</v>
          </cell>
        </row>
        <row r="586">
          <cell r="A586">
            <v>20805</v>
          </cell>
          <cell r="B586" t="str">
            <v>   行政事业单位养老支出</v>
          </cell>
          <cell r="C586">
            <v>9754</v>
          </cell>
          <cell r="D586">
            <v>8752</v>
          </cell>
          <cell r="E586">
            <v>22082</v>
          </cell>
          <cell r="F586">
            <v>23616.39</v>
          </cell>
        </row>
        <row r="587">
          <cell r="A587">
            <v>2080501</v>
          </cell>
          <cell r="B587" t="str">
            <v>     行政单位离退休</v>
          </cell>
          <cell r="C587">
            <v>139</v>
          </cell>
          <cell r="D587">
            <v>215</v>
          </cell>
          <cell r="E587">
            <v>921</v>
          </cell>
          <cell r="F587">
            <v>1003.2</v>
          </cell>
        </row>
        <row r="588">
          <cell r="A588">
            <v>2080502</v>
          </cell>
          <cell r="B588" t="str">
            <v>     事业单位离退休</v>
          </cell>
          <cell r="C588">
            <v>6926</v>
          </cell>
          <cell r="D588">
            <v>1416</v>
          </cell>
          <cell r="E588">
            <v>3893</v>
          </cell>
          <cell r="F588">
            <v>3555.89</v>
          </cell>
        </row>
        <row r="589">
          <cell r="A589">
            <v>2080503</v>
          </cell>
          <cell r="B589" t="str">
            <v>     离退休人员管理机构</v>
          </cell>
          <cell r="C589">
            <v>0</v>
          </cell>
          <cell r="D589">
            <v>0</v>
          </cell>
          <cell r="E589">
            <v>0</v>
          </cell>
          <cell r="F589">
            <v>0</v>
          </cell>
        </row>
        <row r="590">
          <cell r="A590">
            <v>2080505</v>
          </cell>
          <cell r="B590" t="str">
            <v>     机关事业单位基本养老保险缴费支出</v>
          </cell>
          <cell r="C590">
            <v>15</v>
          </cell>
          <cell r="D590">
            <v>6211</v>
          </cell>
          <cell r="E590">
            <v>15034</v>
          </cell>
          <cell r="F590">
            <v>14858.68</v>
          </cell>
        </row>
        <row r="591">
          <cell r="A591">
            <v>2080506</v>
          </cell>
          <cell r="B591" t="str">
            <v>     机关事业单位职业年金缴费支出</v>
          </cell>
          <cell r="C591">
            <v>1119</v>
          </cell>
          <cell r="D591">
            <v>910</v>
          </cell>
          <cell r="E591">
            <v>449</v>
          </cell>
          <cell r="F591">
            <v>2046.92</v>
          </cell>
        </row>
        <row r="592">
          <cell r="A592">
            <v>2080507</v>
          </cell>
          <cell r="B592" t="str">
            <v>     对机关事业单位基本养老保险基金的补助</v>
          </cell>
          <cell r="C592">
            <v>1555</v>
          </cell>
          <cell r="D592">
            <v>0</v>
          </cell>
          <cell r="E592">
            <v>1785</v>
          </cell>
          <cell r="F592">
            <v>2151.7</v>
          </cell>
        </row>
        <row r="593">
          <cell r="A593">
            <v>2080508</v>
          </cell>
          <cell r="B593" t="str">
            <v>     对机关事业单位职业年金的补助</v>
          </cell>
          <cell r="C593">
            <v>0</v>
          </cell>
          <cell r="D593">
            <v>0</v>
          </cell>
          <cell r="E593">
            <v>0</v>
          </cell>
          <cell r="F593">
            <v>0</v>
          </cell>
        </row>
        <row r="594">
          <cell r="A594">
            <v>2080599</v>
          </cell>
          <cell r="B594" t="str">
            <v>     其他行政事业单位养老支出</v>
          </cell>
          <cell r="C594">
            <v>0</v>
          </cell>
          <cell r="D594">
            <v>0</v>
          </cell>
          <cell r="E594">
            <v>0</v>
          </cell>
          <cell r="F594">
            <v>0</v>
          </cell>
        </row>
        <row r="595">
          <cell r="A595">
            <v>20806</v>
          </cell>
          <cell r="B595" t="str">
            <v>   企业改革补助</v>
          </cell>
          <cell r="C595">
            <v>0</v>
          </cell>
          <cell r="D595">
            <v>0</v>
          </cell>
          <cell r="E595">
            <v>0</v>
          </cell>
          <cell r="F595">
            <v>0</v>
          </cell>
        </row>
        <row r="596">
          <cell r="A596">
            <v>2080601</v>
          </cell>
          <cell r="B596" t="str">
            <v>     企业关闭破产补助</v>
          </cell>
          <cell r="C596">
            <v>0</v>
          </cell>
          <cell r="D596">
            <v>0</v>
          </cell>
          <cell r="E596">
            <v>0</v>
          </cell>
          <cell r="F596">
            <v>0</v>
          </cell>
        </row>
        <row r="597">
          <cell r="A597">
            <v>2080602</v>
          </cell>
          <cell r="B597" t="str">
            <v>     厂办大集体改革补助</v>
          </cell>
          <cell r="C597">
            <v>0</v>
          </cell>
          <cell r="D597">
            <v>0</v>
          </cell>
          <cell r="E597">
            <v>0</v>
          </cell>
          <cell r="F597">
            <v>0</v>
          </cell>
        </row>
        <row r="598">
          <cell r="A598">
            <v>2080699</v>
          </cell>
          <cell r="B598" t="str">
            <v>     其他企业改革发展补助</v>
          </cell>
          <cell r="C598">
            <v>0</v>
          </cell>
          <cell r="D598">
            <v>0</v>
          </cell>
          <cell r="E598">
            <v>0</v>
          </cell>
          <cell r="F598">
            <v>0</v>
          </cell>
        </row>
        <row r="599">
          <cell r="A599">
            <v>20807</v>
          </cell>
          <cell r="B599" t="str">
            <v>   就业补助</v>
          </cell>
          <cell r="C599">
            <v>3407</v>
          </cell>
          <cell r="D599">
            <v>990</v>
          </cell>
          <cell r="E599">
            <v>3369</v>
          </cell>
          <cell r="F599">
            <v>4856.24</v>
          </cell>
        </row>
        <row r="600">
          <cell r="A600">
            <v>2080701</v>
          </cell>
          <cell r="B600" t="str">
            <v>     就业创业服务补贴</v>
          </cell>
          <cell r="C600">
            <v>0</v>
          </cell>
          <cell r="D600">
            <v>0</v>
          </cell>
          <cell r="E600">
            <v>0</v>
          </cell>
          <cell r="F600">
            <v>0</v>
          </cell>
        </row>
        <row r="601">
          <cell r="A601">
            <v>2080702</v>
          </cell>
          <cell r="B601" t="str">
            <v>     职业培训补贴</v>
          </cell>
          <cell r="C601">
            <v>0</v>
          </cell>
          <cell r="D601">
            <v>0</v>
          </cell>
          <cell r="E601">
            <v>254</v>
          </cell>
          <cell r="F601">
            <v>156.02</v>
          </cell>
        </row>
        <row r="602">
          <cell r="A602">
            <v>2080704</v>
          </cell>
          <cell r="B602" t="str">
            <v>     社会保险补贴</v>
          </cell>
          <cell r="C602">
            <v>0</v>
          </cell>
          <cell r="D602">
            <v>0</v>
          </cell>
          <cell r="E602">
            <v>592</v>
          </cell>
          <cell r="F602">
            <v>200</v>
          </cell>
        </row>
        <row r="603">
          <cell r="A603">
            <v>2080705</v>
          </cell>
          <cell r="B603" t="str">
            <v>     公益性岗位补贴</v>
          </cell>
          <cell r="C603">
            <v>3405</v>
          </cell>
          <cell r="D603">
            <v>0</v>
          </cell>
          <cell r="E603">
            <v>2315</v>
          </cell>
          <cell r="F603">
            <v>3739.05</v>
          </cell>
        </row>
        <row r="604">
          <cell r="A604">
            <v>2080709</v>
          </cell>
          <cell r="B604" t="str">
            <v>     职业技能鉴定补贴</v>
          </cell>
          <cell r="C604">
            <v>0</v>
          </cell>
          <cell r="D604">
            <v>0</v>
          </cell>
          <cell r="E604">
            <v>0</v>
          </cell>
          <cell r="F604">
            <v>0</v>
          </cell>
        </row>
        <row r="605">
          <cell r="A605">
            <v>2080711</v>
          </cell>
          <cell r="B605" t="str">
            <v>     就业见习补贴</v>
          </cell>
          <cell r="C605">
            <v>0</v>
          </cell>
          <cell r="D605">
            <v>6</v>
          </cell>
          <cell r="E605">
            <v>15</v>
          </cell>
          <cell r="F605">
            <v>485</v>
          </cell>
        </row>
        <row r="606">
          <cell r="A606">
            <v>2080712</v>
          </cell>
          <cell r="B606" t="str">
            <v>     高技能人才培养补助</v>
          </cell>
          <cell r="C606">
            <v>0</v>
          </cell>
          <cell r="D606">
            <v>0</v>
          </cell>
          <cell r="E606">
            <v>0</v>
          </cell>
          <cell r="F606">
            <v>0</v>
          </cell>
        </row>
        <row r="607">
          <cell r="A607">
            <v>2080713</v>
          </cell>
          <cell r="B607" t="str">
            <v>     促进创业补贴</v>
          </cell>
          <cell r="C607">
            <v>0</v>
          </cell>
          <cell r="D607">
            <v>0</v>
          </cell>
          <cell r="E607">
            <v>0</v>
          </cell>
          <cell r="F607">
            <v>0</v>
          </cell>
        </row>
        <row r="608">
          <cell r="A608">
            <v>2080799</v>
          </cell>
          <cell r="B608" t="str">
            <v>     其他就业补助支出</v>
          </cell>
          <cell r="C608">
            <v>2</v>
          </cell>
          <cell r="D608">
            <v>984</v>
          </cell>
          <cell r="E608">
            <v>193</v>
          </cell>
          <cell r="F608">
            <v>276.17</v>
          </cell>
        </row>
        <row r="609">
          <cell r="A609">
            <v>20808</v>
          </cell>
          <cell r="B609" t="str">
            <v>   抚恤</v>
          </cell>
          <cell r="C609">
            <v>3511</v>
          </cell>
          <cell r="D609">
            <v>4155</v>
          </cell>
          <cell r="E609">
            <v>4310</v>
          </cell>
          <cell r="F609">
            <v>4200.37</v>
          </cell>
        </row>
        <row r="610">
          <cell r="A610">
            <v>2080801</v>
          </cell>
          <cell r="B610" t="str">
            <v>     死亡抚恤</v>
          </cell>
          <cell r="C610">
            <v>181</v>
          </cell>
          <cell r="D610">
            <v>154</v>
          </cell>
          <cell r="E610">
            <v>1072</v>
          </cell>
          <cell r="F610">
            <v>569.76</v>
          </cell>
        </row>
        <row r="611">
          <cell r="A611">
            <v>2080802</v>
          </cell>
          <cell r="B611" t="str">
            <v>     伤残抚恤</v>
          </cell>
          <cell r="C611">
            <v>617</v>
          </cell>
          <cell r="D611">
            <v>892</v>
          </cell>
          <cell r="E611">
            <v>595</v>
          </cell>
          <cell r="F611">
            <v>131.2</v>
          </cell>
        </row>
        <row r="612">
          <cell r="A612">
            <v>2080803</v>
          </cell>
          <cell r="B612" t="str">
            <v>     在乡复员、退伍军人生活补助</v>
          </cell>
          <cell r="C612">
            <v>741</v>
          </cell>
          <cell r="D612">
            <v>745</v>
          </cell>
          <cell r="E612">
            <v>682</v>
          </cell>
          <cell r="F612">
            <v>6.9</v>
          </cell>
        </row>
        <row r="613">
          <cell r="A613">
            <v>2080804</v>
          </cell>
          <cell r="B613" t="str">
            <v>     优抚事业单位支出</v>
          </cell>
          <cell r="C613">
            <v>0</v>
          </cell>
          <cell r="D613">
            <v>20</v>
          </cell>
          <cell r="E613">
            <v>0</v>
          </cell>
          <cell r="F613">
            <v>0</v>
          </cell>
        </row>
        <row r="614">
          <cell r="A614">
            <v>2080805</v>
          </cell>
          <cell r="B614" t="str">
            <v>     义务兵优待</v>
          </cell>
          <cell r="C614">
            <v>401</v>
          </cell>
          <cell r="D614">
            <v>375</v>
          </cell>
          <cell r="E614">
            <v>372</v>
          </cell>
          <cell r="F614">
            <v>423.18</v>
          </cell>
        </row>
        <row r="615">
          <cell r="A615">
            <v>2080806</v>
          </cell>
          <cell r="B615" t="str">
            <v>     农村籍退役士兵老年生活补助</v>
          </cell>
          <cell r="C615">
            <v>0</v>
          </cell>
          <cell r="D615">
            <v>2</v>
          </cell>
          <cell r="E615">
            <v>0</v>
          </cell>
          <cell r="F615">
            <v>0</v>
          </cell>
        </row>
        <row r="616">
          <cell r="A616">
            <v>2080807</v>
          </cell>
          <cell r="B616" t="str">
            <v>     光荣院</v>
          </cell>
          <cell r="C616">
            <v>0</v>
          </cell>
          <cell r="D616">
            <v>0</v>
          </cell>
          <cell r="E616">
            <v>0</v>
          </cell>
          <cell r="F616">
            <v>0</v>
          </cell>
        </row>
        <row r="617">
          <cell r="A617">
            <v>2080808</v>
          </cell>
          <cell r="B617" t="str">
            <v>     烈士纪念设施管理维护</v>
          </cell>
          <cell r="C617">
            <v>0</v>
          </cell>
          <cell r="D617">
            <v>0</v>
          </cell>
          <cell r="E617">
            <v>13</v>
          </cell>
          <cell r="F617">
            <v>0</v>
          </cell>
        </row>
        <row r="618">
          <cell r="A618">
            <v>2080899</v>
          </cell>
          <cell r="B618" t="str">
            <v>     其他优抚支出</v>
          </cell>
          <cell r="C618">
            <v>1571</v>
          </cell>
          <cell r="D618">
            <v>1967</v>
          </cell>
          <cell r="E618">
            <v>1576</v>
          </cell>
          <cell r="F618">
            <v>3069.33</v>
          </cell>
        </row>
        <row r="619">
          <cell r="A619">
            <v>20809</v>
          </cell>
          <cell r="B619" t="str">
            <v>   退役安置</v>
          </cell>
          <cell r="C619">
            <v>330</v>
          </cell>
          <cell r="D619">
            <v>1171</v>
          </cell>
          <cell r="E619">
            <v>431</v>
          </cell>
          <cell r="F619">
            <v>916.99</v>
          </cell>
        </row>
        <row r="620">
          <cell r="A620">
            <v>2080901</v>
          </cell>
          <cell r="B620" t="str">
            <v>     退役士兵安置</v>
          </cell>
          <cell r="C620">
            <v>189</v>
          </cell>
          <cell r="D620">
            <v>195</v>
          </cell>
          <cell r="E620">
            <v>251</v>
          </cell>
          <cell r="F620">
            <v>723.78</v>
          </cell>
        </row>
        <row r="621">
          <cell r="A621">
            <v>2080902</v>
          </cell>
          <cell r="B621" t="str">
            <v>     军队移交政府的离退休人员安置</v>
          </cell>
          <cell r="C621">
            <v>14</v>
          </cell>
          <cell r="D621">
            <v>102</v>
          </cell>
          <cell r="E621">
            <v>30</v>
          </cell>
          <cell r="F621">
            <v>49.78</v>
          </cell>
        </row>
        <row r="622">
          <cell r="A622">
            <v>2080903</v>
          </cell>
          <cell r="B622" t="str">
            <v>     军队移交政府离退休干部管理机构</v>
          </cell>
          <cell r="C622">
            <v>2</v>
          </cell>
          <cell r="D622">
            <v>4</v>
          </cell>
          <cell r="E622">
            <v>0</v>
          </cell>
          <cell r="F622">
            <v>0</v>
          </cell>
        </row>
        <row r="623">
          <cell r="A623">
            <v>2080904</v>
          </cell>
          <cell r="B623" t="str">
            <v>     退役士兵管理教育</v>
          </cell>
          <cell r="C623">
            <v>0</v>
          </cell>
          <cell r="D623">
            <v>51</v>
          </cell>
          <cell r="E623">
            <v>13</v>
          </cell>
          <cell r="F623">
            <v>80.33</v>
          </cell>
        </row>
        <row r="624">
          <cell r="A624">
            <v>2080905</v>
          </cell>
          <cell r="B624" t="str">
            <v>     军队转业干部安置</v>
          </cell>
          <cell r="C624">
            <v>125</v>
          </cell>
          <cell r="D624">
            <v>0</v>
          </cell>
          <cell r="E624">
            <v>137</v>
          </cell>
          <cell r="F624">
            <v>63.1</v>
          </cell>
        </row>
        <row r="625">
          <cell r="A625">
            <v>2080999</v>
          </cell>
          <cell r="B625" t="str">
            <v>     其他退役安置支出</v>
          </cell>
          <cell r="C625">
            <v>0</v>
          </cell>
          <cell r="D625">
            <v>819</v>
          </cell>
          <cell r="E625">
            <v>0</v>
          </cell>
          <cell r="F625">
            <v>0</v>
          </cell>
        </row>
        <row r="626">
          <cell r="A626">
            <v>20810</v>
          </cell>
          <cell r="B626" t="str">
            <v>   社会福利</v>
          </cell>
          <cell r="C626">
            <v>3046</v>
          </cell>
          <cell r="D626">
            <v>2313</v>
          </cell>
          <cell r="E626">
            <v>2082</v>
          </cell>
          <cell r="F626">
            <v>2019.51</v>
          </cell>
        </row>
        <row r="627">
          <cell r="A627">
            <v>2081001</v>
          </cell>
          <cell r="B627" t="str">
            <v>     儿童福利</v>
          </cell>
          <cell r="C627">
            <v>78</v>
          </cell>
          <cell r="D627">
            <v>109</v>
          </cell>
          <cell r="E627">
            <v>99</v>
          </cell>
          <cell r="F627">
            <v>143.13</v>
          </cell>
        </row>
        <row r="628">
          <cell r="A628">
            <v>2081002</v>
          </cell>
          <cell r="B628" t="str">
            <v>     老年福利</v>
          </cell>
          <cell r="C628">
            <v>1517</v>
          </cell>
          <cell r="D628">
            <v>744</v>
          </cell>
          <cell r="E628">
            <v>646</v>
          </cell>
          <cell r="F628">
            <v>798.92</v>
          </cell>
        </row>
        <row r="629">
          <cell r="A629">
            <v>2081003</v>
          </cell>
          <cell r="B629" t="str">
            <v>     康复辅具</v>
          </cell>
          <cell r="C629">
            <v>0</v>
          </cell>
          <cell r="D629">
            <v>0</v>
          </cell>
          <cell r="E629">
            <v>0</v>
          </cell>
          <cell r="F629">
            <v>0</v>
          </cell>
        </row>
        <row r="630">
          <cell r="A630">
            <v>2081004</v>
          </cell>
          <cell r="B630" t="str">
            <v>     殡葬</v>
          </cell>
          <cell r="C630">
            <v>1451</v>
          </cell>
          <cell r="D630">
            <v>1260</v>
          </cell>
          <cell r="E630">
            <v>1317</v>
          </cell>
          <cell r="F630">
            <v>1077.46</v>
          </cell>
        </row>
        <row r="631">
          <cell r="A631">
            <v>2081005</v>
          </cell>
          <cell r="B631" t="str">
            <v>     社会福利事业单位</v>
          </cell>
          <cell r="C631">
            <v>0</v>
          </cell>
          <cell r="D631">
            <v>0</v>
          </cell>
          <cell r="E631">
            <v>0</v>
          </cell>
          <cell r="F631">
            <v>0</v>
          </cell>
        </row>
        <row r="632">
          <cell r="A632">
            <v>2081006</v>
          </cell>
          <cell r="B632" t="str">
            <v>     养老服务</v>
          </cell>
          <cell r="C632">
            <v>0</v>
          </cell>
          <cell r="D632">
            <v>200</v>
          </cell>
          <cell r="E632">
            <v>20</v>
          </cell>
          <cell r="F632">
            <v>0</v>
          </cell>
        </row>
        <row r="633">
          <cell r="A633">
            <v>2081099</v>
          </cell>
          <cell r="B633" t="str">
            <v>     其他社会福利支出</v>
          </cell>
          <cell r="C633">
            <v>0</v>
          </cell>
          <cell r="D633">
            <v>0</v>
          </cell>
          <cell r="E633">
            <v>0</v>
          </cell>
          <cell r="F633">
            <v>0</v>
          </cell>
        </row>
        <row r="634">
          <cell r="A634">
            <v>20811</v>
          </cell>
          <cell r="B634" t="str">
            <v>   残疾人事业</v>
          </cell>
          <cell r="C634">
            <v>1221</v>
          </cell>
          <cell r="D634">
            <v>777</v>
          </cell>
          <cell r="E634">
            <v>1127</v>
          </cell>
          <cell r="F634">
            <v>1013.78</v>
          </cell>
        </row>
        <row r="635">
          <cell r="A635">
            <v>2081101</v>
          </cell>
          <cell r="B635" t="str">
            <v>     行政运行</v>
          </cell>
          <cell r="C635">
            <v>248</v>
          </cell>
          <cell r="D635">
            <v>211</v>
          </cell>
          <cell r="E635">
            <v>203</v>
          </cell>
          <cell r="F635">
            <v>217.88</v>
          </cell>
        </row>
        <row r="636">
          <cell r="A636">
            <v>2081102</v>
          </cell>
          <cell r="B636" t="str">
            <v>     一般行政管理事务</v>
          </cell>
          <cell r="C636">
            <v>0</v>
          </cell>
          <cell r="D636">
            <v>0</v>
          </cell>
          <cell r="E636">
            <v>0</v>
          </cell>
          <cell r="F636">
            <v>0</v>
          </cell>
        </row>
        <row r="637">
          <cell r="A637">
            <v>2081103</v>
          </cell>
          <cell r="B637" t="str">
            <v>     机关服务</v>
          </cell>
          <cell r="C637">
            <v>0</v>
          </cell>
          <cell r="D637">
            <v>0</v>
          </cell>
          <cell r="E637">
            <v>0</v>
          </cell>
          <cell r="F637">
            <v>0</v>
          </cell>
        </row>
        <row r="638">
          <cell r="A638">
            <v>2081104</v>
          </cell>
          <cell r="B638" t="str">
            <v>     残疾人康复</v>
          </cell>
          <cell r="C638">
            <v>371</v>
          </cell>
          <cell r="D638">
            <v>14</v>
          </cell>
          <cell r="E638">
            <v>59</v>
          </cell>
          <cell r="F638">
            <v>39.66</v>
          </cell>
        </row>
        <row r="639">
          <cell r="A639">
            <v>2081105</v>
          </cell>
          <cell r="B639" t="str">
            <v>     残疾人就业</v>
          </cell>
          <cell r="C639">
            <v>87</v>
          </cell>
          <cell r="D639">
            <v>64</v>
          </cell>
          <cell r="E639">
            <v>166</v>
          </cell>
          <cell r="F639">
            <v>0</v>
          </cell>
        </row>
        <row r="640">
          <cell r="A640">
            <v>2081106</v>
          </cell>
          <cell r="B640" t="str">
            <v>     残疾人体育</v>
          </cell>
          <cell r="C640">
            <v>0</v>
          </cell>
          <cell r="D640">
            <v>0</v>
          </cell>
          <cell r="E640">
            <v>0</v>
          </cell>
          <cell r="F640">
            <v>0</v>
          </cell>
        </row>
        <row r="641">
          <cell r="A641">
            <v>2081107</v>
          </cell>
          <cell r="B641" t="str">
            <v>     残疾人生活和护理补贴</v>
          </cell>
          <cell r="C641">
            <v>514</v>
          </cell>
          <cell r="D641">
            <v>488</v>
          </cell>
          <cell r="E641">
            <v>693</v>
          </cell>
          <cell r="F641">
            <v>756.24</v>
          </cell>
        </row>
        <row r="642">
          <cell r="A642">
            <v>2081199</v>
          </cell>
          <cell r="B642" t="str">
            <v>     其他残疾人事业支出</v>
          </cell>
          <cell r="C642">
            <v>1</v>
          </cell>
          <cell r="D642">
            <v>0</v>
          </cell>
          <cell r="E642">
            <v>6</v>
          </cell>
          <cell r="F642">
            <v>0</v>
          </cell>
        </row>
        <row r="643">
          <cell r="A643">
            <v>20816</v>
          </cell>
          <cell r="B643" t="str">
            <v>   红十字事业</v>
          </cell>
          <cell r="C643">
            <v>118</v>
          </cell>
          <cell r="D643">
            <v>118</v>
          </cell>
          <cell r="E643">
            <v>80</v>
          </cell>
          <cell r="F643">
            <v>98.74</v>
          </cell>
        </row>
        <row r="644">
          <cell r="A644">
            <v>2081601</v>
          </cell>
          <cell r="B644" t="str">
            <v>     行政运行</v>
          </cell>
          <cell r="C644">
            <v>116</v>
          </cell>
          <cell r="D644">
            <v>118</v>
          </cell>
          <cell r="E644">
            <v>80</v>
          </cell>
          <cell r="F644">
            <v>98.74</v>
          </cell>
        </row>
        <row r="645">
          <cell r="A645">
            <v>2081602</v>
          </cell>
          <cell r="B645" t="str">
            <v>     一般行政管理事务</v>
          </cell>
          <cell r="C645">
            <v>0</v>
          </cell>
          <cell r="D645">
            <v>0</v>
          </cell>
          <cell r="E645">
            <v>0</v>
          </cell>
          <cell r="F645">
            <v>0</v>
          </cell>
        </row>
        <row r="646">
          <cell r="A646">
            <v>2081603</v>
          </cell>
          <cell r="B646" t="str">
            <v>     机关服务</v>
          </cell>
          <cell r="C646">
            <v>0</v>
          </cell>
          <cell r="D646">
            <v>0</v>
          </cell>
          <cell r="E646">
            <v>0</v>
          </cell>
          <cell r="F646">
            <v>0</v>
          </cell>
        </row>
        <row r="647">
          <cell r="A647">
            <v>2081699</v>
          </cell>
          <cell r="B647" t="str">
            <v>     其他红十字事业支出</v>
          </cell>
          <cell r="C647">
            <v>2</v>
          </cell>
          <cell r="D647">
            <v>0</v>
          </cell>
          <cell r="E647">
            <v>0</v>
          </cell>
          <cell r="F647">
            <v>0</v>
          </cell>
        </row>
        <row r="648">
          <cell r="A648">
            <v>20819</v>
          </cell>
          <cell r="B648" t="str">
            <v>   最低生活保障</v>
          </cell>
          <cell r="C648">
            <v>6300</v>
          </cell>
          <cell r="D648">
            <v>7093</v>
          </cell>
          <cell r="E648">
            <v>6800</v>
          </cell>
          <cell r="F648">
            <v>7563.4</v>
          </cell>
        </row>
        <row r="649">
          <cell r="A649">
            <v>2081901</v>
          </cell>
          <cell r="B649" t="str">
            <v>     城市最低生活保障金支出</v>
          </cell>
          <cell r="C649">
            <v>678</v>
          </cell>
          <cell r="D649">
            <v>1077</v>
          </cell>
          <cell r="E649">
            <v>690</v>
          </cell>
          <cell r="F649">
            <v>1157.12</v>
          </cell>
        </row>
        <row r="650">
          <cell r="A650">
            <v>2081902</v>
          </cell>
          <cell r="B650" t="str">
            <v>     农村最低生活保障金支出</v>
          </cell>
          <cell r="C650">
            <v>5622</v>
          </cell>
          <cell r="D650">
            <v>6016</v>
          </cell>
          <cell r="E650">
            <v>6110</v>
          </cell>
          <cell r="F650">
            <v>6406.28</v>
          </cell>
        </row>
        <row r="651">
          <cell r="A651">
            <v>20820</v>
          </cell>
          <cell r="B651" t="str">
            <v>   临时救助</v>
          </cell>
          <cell r="C651">
            <v>214</v>
          </cell>
          <cell r="D651">
            <v>273</v>
          </cell>
          <cell r="E651">
            <v>472</v>
          </cell>
          <cell r="F651">
            <v>668.2</v>
          </cell>
        </row>
        <row r="652">
          <cell r="A652">
            <v>2082001</v>
          </cell>
          <cell r="B652" t="str">
            <v>     临时救助支出</v>
          </cell>
          <cell r="C652">
            <v>205</v>
          </cell>
          <cell r="D652">
            <v>238</v>
          </cell>
          <cell r="E652">
            <v>463</v>
          </cell>
          <cell r="F652">
            <v>625</v>
          </cell>
        </row>
        <row r="653">
          <cell r="A653">
            <v>2082002</v>
          </cell>
          <cell r="B653" t="str">
            <v>     流浪乞讨人员救助支出</v>
          </cell>
          <cell r="C653">
            <v>9</v>
          </cell>
          <cell r="D653">
            <v>35</v>
          </cell>
          <cell r="E653">
            <v>9</v>
          </cell>
          <cell r="F653">
            <v>43.2</v>
          </cell>
        </row>
        <row r="654">
          <cell r="A654">
            <v>20821</v>
          </cell>
          <cell r="B654" t="str">
            <v>   特困人员救助供养</v>
          </cell>
          <cell r="C654">
            <v>1184</v>
          </cell>
          <cell r="D654">
            <v>2105</v>
          </cell>
          <cell r="E654">
            <v>1298</v>
          </cell>
          <cell r="F654">
            <v>1373.75</v>
          </cell>
        </row>
        <row r="655">
          <cell r="A655">
            <v>2082101</v>
          </cell>
          <cell r="B655" t="str">
            <v>     城市特困人员救助供养支出</v>
          </cell>
          <cell r="C655">
            <v>0</v>
          </cell>
          <cell r="D655">
            <v>60</v>
          </cell>
          <cell r="E655">
            <v>0</v>
          </cell>
          <cell r="F655">
            <v>0</v>
          </cell>
        </row>
        <row r="656">
          <cell r="A656">
            <v>2082102</v>
          </cell>
          <cell r="B656" t="str">
            <v>     农村特困人员救助供养支出</v>
          </cell>
          <cell r="C656">
            <v>1184</v>
          </cell>
          <cell r="D656">
            <v>2045</v>
          </cell>
          <cell r="E656">
            <v>1298</v>
          </cell>
          <cell r="F656">
            <v>1373.75</v>
          </cell>
        </row>
        <row r="657">
          <cell r="A657">
            <v>20824</v>
          </cell>
          <cell r="B657" t="str">
            <v>   补充道路交通事故社会救助基金</v>
          </cell>
          <cell r="C657">
            <v>0</v>
          </cell>
          <cell r="D657">
            <v>0</v>
          </cell>
          <cell r="E657">
            <v>0</v>
          </cell>
          <cell r="F657">
            <v>0</v>
          </cell>
        </row>
        <row r="658">
          <cell r="A658">
            <v>2082401</v>
          </cell>
          <cell r="B658" t="str">
            <v>     交强险增值税补助基金支出</v>
          </cell>
          <cell r="C658">
            <v>0</v>
          </cell>
          <cell r="D658">
            <v>0</v>
          </cell>
          <cell r="E658">
            <v>0</v>
          </cell>
          <cell r="F658">
            <v>0</v>
          </cell>
        </row>
        <row r="659">
          <cell r="A659">
            <v>2082402</v>
          </cell>
          <cell r="B659" t="str">
            <v>     交强险罚款收入补助基金支出</v>
          </cell>
          <cell r="C659">
            <v>0</v>
          </cell>
          <cell r="D659">
            <v>0</v>
          </cell>
          <cell r="E659">
            <v>0</v>
          </cell>
          <cell r="F659">
            <v>0</v>
          </cell>
        </row>
        <row r="660">
          <cell r="A660">
            <v>20825</v>
          </cell>
          <cell r="B660" t="str">
            <v>   其他生活救助</v>
          </cell>
          <cell r="C660">
            <v>74</v>
          </cell>
          <cell r="D660">
            <v>84</v>
          </cell>
          <cell r="E660">
            <v>74</v>
          </cell>
          <cell r="F660">
            <v>73.63</v>
          </cell>
        </row>
        <row r="661">
          <cell r="A661">
            <v>2082501</v>
          </cell>
          <cell r="B661" t="str">
            <v>     其他城市生活救助</v>
          </cell>
          <cell r="C661">
            <v>0</v>
          </cell>
          <cell r="D661">
            <v>0</v>
          </cell>
          <cell r="E661">
            <v>0</v>
          </cell>
          <cell r="F661">
            <v>0</v>
          </cell>
        </row>
        <row r="662">
          <cell r="A662">
            <v>2082502</v>
          </cell>
          <cell r="B662" t="str">
            <v>     其他农村生活救助</v>
          </cell>
          <cell r="C662">
            <v>74</v>
          </cell>
          <cell r="D662">
            <v>84</v>
          </cell>
          <cell r="E662">
            <v>74</v>
          </cell>
          <cell r="F662">
            <v>73.63</v>
          </cell>
        </row>
        <row r="663">
          <cell r="A663">
            <v>20826</v>
          </cell>
          <cell r="B663" t="str">
            <v>   财政对基本养老保险基金的补助</v>
          </cell>
          <cell r="C663">
            <v>10926</v>
          </cell>
          <cell r="D663">
            <v>13630</v>
          </cell>
          <cell r="E663">
            <v>9734</v>
          </cell>
          <cell r="F663">
            <v>10223.28</v>
          </cell>
        </row>
        <row r="664">
          <cell r="A664">
            <v>2082601</v>
          </cell>
          <cell r="B664" t="str">
            <v>     财政对企业职工基本养老保险基金的补助</v>
          </cell>
          <cell r="C664">
            <v>0</v>
          </cell>
          <cell r="D664">
            <v>452</v>
          </cell>
          <cell r="E664">
            <v>0</v>
          </cell>
          <cell r="F664">
            <v>0</v>
          </cell>
        </row>
        <row r="665">
          <cell r="A665">
            <v>2082602</v>
          </cell>
          <cell r="B665" t="str">
            <v>     财政对城乡居民基本养老保险基金的补助</v>
          </cell>
          <cell r="C665">
            <v>10926</v>
          </cell>
          <cell r="D665">
            <v>13178</v>
          </cell>
          <cell r="E665">
            <v>9734</v>
          </cell>
          <cell r="F665">
            <v>10223.28</v>
          </cell>
        </row>
        <row r="666">
          <cell r="A666">
            <v>2082699</v>
          </cell>
          <cell r="B666" t="str">
            <v>     财政对其他基本养老保险基金的补助</v>
          </cell>
          <cell r="C666">
            <v>0</v>
          </cell>
          <cell r="D666">
            <v>0</v>
          </cell>
          <cell r="E666">
            <v>0</v>
          </cell>
          <cell r="F666">
            <v>0</v>
          </cell>
        </row>
        <row r="667">
          <cell r="A667">
            <v>20827</v>
          </cell>
          <cell r="B667" t="str">
            <v>   财政对其他社会保险基金的补助</v>
          </cell>
          <cell r="C667">
            <v>0</v>
          </cell>
          <cell r="D667">
            <v>0</v>
          </cell>
          <cell r="E667">
            <v>0</v>
          </cell>
          <cell r="F667">
            <v>0</v>
          </cell>
        </row>
        <row r="668">
          <cell r="A668">
            <v>2082701</v>
          </cell>
          <cell r="B668" t="str">
            <v>     财政对失业保险基金的补助</v>
          </cell>
          <cell r="C668">
            <v>0</v>
          </cell>
          <cell r="D668">
            <v>0</v>
          </cell>
          <cell r="E668">
            <v>0</v>
          </cell>
          <cell r="F668">
            <v>0</v>
          </cell>
        </row>
        <row r="669">
          <cell r="A669">
            <v>2082702</v>
          </cell>
          <cell r="B669" t="str">
            <v>     财政对工伤保险基金的补助</v>
          </cell>
          <cell r="C669">
            <v>0</v>
          </cell>
          <cell r="D669">
            <v>0</v>
          </cell>
          <cell r="E669">
            <v>0</v>
          </cell>
          <cell r="F669">
            <v>0</v>
          </cell>
        </row>
        <row r="670">
          <cell r="A670">
            <v>2082799</v>
          </cell>
          <cell r="B670" t="str">
            <v>     其他财政对社会保险基金的补助</v>
          </cell>
          <cell r="C670">
            <v>0</v>
          </cell>
          <cell r="D670">
            <v>0</v>
          </cell>
          <cell r="E670">
            <v>0</v>
          </cell>
          <cell r="F670">
            <v>0</v>
          </cell>
        </row>
        <row r="671">
          <cell r="A671">
            <v>20828</v>
          </cell>
          <cell r="B671" t="str">
            <v>   退役军人管理事务</v>
          </cell>
          <cell r="C671">
            <v>348</v>
          </cell>
          <cell r="D671">
            <v>285</v>
          </cell>
          <cell r="E671">
            <v>243</v>
          </cell>
          <cell r="F671">
            <v>216.24</v>
          </cell>
        </row>
        <row r="672">
          <cell r="A672">
            <v>2082801</v>
          </cell>
          <cell r="B672" t="str">
            <v>     行政运行</v>
          </cell>
          <cell r="C672">
            <v>135</v>
          </cell>
          <cell r="D672">
            <v>151</v>
          </cell>
          <cell r="E672">
            <v>104</v>
          </cell>
          <cell r="F672">
            <v>117.38</v>
          </cell>
        </row>
        <row r="673">
          <cell r="A673">
            <v>2082802</v>
          </cell>
          <cell r="B673" t="str">
            <v>     一般行政管理事务</v>
          </cell>
          <cell r="C673">
            <v>0</v>
          </cell>
          <cell r="D673">
            <v>0</v>
          </cell>
          <cell r="E673">
            <v>0</v>
          </cell>
          <cell r="F673">
            <v>0</v>
          </cell>
        </row>
        <row r="674">
          <cell r="A674">
            <v>2082803</v>
          </cell>
          <cell r="B674" t="str">
            <v>     机关服务</v>
          </cell>
          <cell r="C674">
            <v>0</v>
          </cell>
          <cell r="D674">
            <v>0</v>
          </cell>
          <cell r="E674">
            <v>0</v>
          </cell>
          <cell r="F674">
            <v>0</v>
          </cell>
        </row>
        <row r="675">
          <cell r="A675">
            <v>2082804</v>
          </cell>
          <cell r="B675" t="str">
            <v>     拥军优属</v>
          </cell>
          <cell r="C675">
            <v>79</v>
          </cell>
          <cell r="D675">
            <v>25</v>
          </cell>
          <cell r="E675">
            <v>14</v>
          </cell>
          <cell r="F675">
            <v>0</v>
          </cell>
        </row>
        <row r="676">
          <cell r="A676">
            <v>2082805</v>
          </cell>
          <cell r="B676" t="str">
            <v>     军供保障</v>
          </cell>
          <cell r="C676">
            <v>0</v>
          </cell>
          <cell r="D676">
            <v>0</v>
          </cell>
          <cell r="E676">
            <v>0</v>
          </cell>
          <cell r="F676">
            <v>0</v>
          </cell>
        </row>
        <row r="677">
          <cell r="A677">
            <v>2082850</v>
          </cell>
          <cell r="B677" t="str">
            <v>     事业运行</v>
          </cell>
          <cell r="C677">
            <v>122</v>
          </cell>
          <cell r="D677">
            <v>109</v>
          </cell>
          <cell r="E677">
            <v>97</v>
          </cell>
          <cell r="F677">
            <v>98.86</v>
          </cell>
        </row>
        <row r="678">
          <cell r="A678">
            <v>2082899</v>
          </cell>
          <cell r="B678" t="str">
            <v>     其他退役军人事务管理支出</v>
          </cell>
          <cell r="C678">
            <v>12</v>
          </cell>
          <cell r="D678">
            <v>0</v>
          </cell>
          <cell r="E678">
            <v>28</v>
          </cell>
          <cell r="F678">
            <v>0</v>
          </cell>
        </row>
        <row r="679">
          <cell r="A679">
            <v>20830</v>
          </cell>
          <cell r="B679" t="str">
            <v>     财政代缴社会保险费支出</v>
          </cell>
          <cell r="C679">
            <v>27</v>
          </cell>
          <cell r="D679">
            <v>0</v>
          </cell>
          <cell r="E679">
            <v>114</v>
          </cell>
          <cell r="F679">
            <v>73.17</v>
          </cell>
        </row>
        <row r="680">
          <cell r="A680">
            <v>2083001</v>
          </cell>
          <cell r="B680" t="str">
            <v>     财政代缴城乡居民基本养老保险费支出</v>
          </cell>
          <cell r="C680">
            <v>27</v>
          </cell>
          <cell r="D680">
            <v>0</v>
          </cell>
          <cell r="E680">
            <v>114</v>
          </cell>
          <cell r="F680">
            <v>73.17</v>
          </cell>
        </row>
        <row r="681">
          <cell r="A681">
            <v>2083099</v>
          </cell>
          <cell r="B681" t="str">
            <v>     财政代缴其他社会保险费支出</v>
          </cell>
          <cell r="C681">
            <v>0</v>
          </cell>
          <cell r="D681">
            <v>0</v>
          </cell>
          <cell r="E681">
            <v>0</v>
          </cell>
          <cell r="F681">
            <v>0</v>
          </cell>
        </row>
        <row r="682">
          <cell r="A682">
            <v>20899</v>
          </cell>
          <cell r="B682" t="str">
            <v>   其他社会保障和就业支出</v>
          </cell>
          <cell r="C682">
            <v>560</v>
          </cell>
          <cell r="D682">
            <v>11</v>
          </cell>
          <cell r="E682">
            <v>928</v>
          </cell>
          <cell r="F682">
            <v>1034.69</v>
          </cell>
        </row>
        <row r="683">
          <cell r="A683">
            <v>2089999</v>
          </cell>
          <cell r="B683" t="str">
            <v>      其他社会保障和就业支出</v>
          </cell>
          <cell r="C683">
            <v>560</v>
          </cell>
          <cell r="D683">
            <v>11</v>
          </cell>
          <cell r="E683">
            <v>928</v>
          </cell>
          <cell r="F683">
            <v>1034.69</v>
          </cell>
        </row>
        <row r="684">
          <cell r="A684">
            <v>210</v>
          </cell>
          <cell r="B684" t="str">
            <v>卫生健康支出</v>
          </cell>
          <cell r="C684">
            <v>15712</v>
          </cell>
          <cell r="D684">
            <v>38455</v>
          </cell>
          <cell r="E684">
            <v>25710</v>
          </cell>
          <cell r="F684">
            <v>22187.97</v>
          </cell>
        </row>
        <row r="685">
          <cell r="A685">
            <v>21001</v>
          </cell>
          <cell r="B685" t="str">
            <v>   卫生健康管理事务</v>
          </cell>
          <cell r="C685">
            <v>602</v>
          </cell>
          <cell r="D685">
            <v>595</v>
          </cell>
          <cell r="E685">
            <v>430</v>
          </cell>
          <cell r="F685">
            <v>430.22</v>
          </cell>
        </row>
        <row r="686">
          <cell r="A686">
            <v>2100101</v>
          </cell>
          <cell r="B686" t="str">
            <v>     行政运行</v>
          </cell>
          <cell r="C686">
            <v>563</v>
          </cell>
          <cell r="D686">
            <v>559</v>
          </cell>
          <cell r="E686">
            <v>394</v>
          </cell>
          <cell r="F686">
            <v>396.75</v>
          </cell>
        </row>
        <row r="687">
          <cell r="A687">
            <v>2100102</v>
          </cell>
          <cell r="B687" t="str">
            <v>     一般行政管理事务</v>
          </cell>
          <cell r="C687">
            <v>0</v>
          </cell>
          <cell r="D687">
            <v>0</v>
          </cell>
          <cell r="E687">
            <v>0</v>
          </cell>
          <cell r="F687">
            <v>0</v>
          </cell>
        </row>
        <row r="688">
          <cell r="A688">
            <v>2100103</v>
          </cell>
          <cell r="B688" t="str">
            <v>     机关服务</v>
          </cell>
          <cell r="C688">
            <v>0</v>
          </cell>
          <cell r="D688">
            <v>0</v>
          </cell>
          <cell r="E688">
            <v>0</v>
          </cell>
          <cell r="F688">
            <v>0</v>
          </cell>
        </row>
        <row r="689">
          <cell r="A689">
            <v>2100199</v>
          </cell>
          <cell r="B689" t="str">
            <v>     其他卫生健康管理事务支出</v>
          </cell>
          <cell r="C689">
            <v>39</v>
          </cell>
          <cell r="D689">
            <v>36</v>
          </cell>
          <cell r="E689">
            <v>36</v>
          </cell>
          <cell r="F689">
            <v>33.47</v>
          </cell>
        </row>
        <row r="690">
          <cell r="A690">
            <v>21002</v>
          </cell>
          <cell r="B690" t="str">
            <v>   公立医院</v>
          </cell>
          <cell r="C690">
            <v>1368</v>
          </cell>
          <cell r="D690">
            <v>1521</v>
          </cell>
          <cell r="E690">
            <v>3470</v>
          </cell>
          <cell r="F690">
            <v>1147.67</v>
          </cell>
        </row>
        <row r="691">
          <cell r="A691">
            <v>2100201</v>
          </cell>
          <cell r="B691" t="str">
            <v>     综合医院</v>
          </cell>
          <cell r="C691">
            <v>1368</v>
          </cell>
          <cell r="D691">
            <v>1251</v>
          </cell>
          <cell r="E691">
            <v>3470</v>
          </cell>
          <cell r="F691">
            <v>780.08</v>
          </cell>
        </row>
        <row r="692">
          <cell r="A692">
            <v>2100202</v>
          </cell>
          <cell r="B692" t="str">
            <v>     中医（民族）医院</v>
          </cell>
          <cell r="C692">
            <v>0</v>
          </cell>
          <cell r="D692">
            <v>0</v>
          </cell>
          <cell r="E692">
            <v>0</v>
          </cell>
          <cell r="F692">
            <v>367.59</v>
          </cell>
        </row>
        <row r="693">
          <cell r="A693">
            <v>2100203</v>
          </cell>
          <cell r="B693" t="str">
            <v>     传染病医院</v>
          </cell>
          <cell r="C693">
            <v>0</v>
          </cell>
          <cell r="D693">
            <v>0</v>
          </cell>
          <cell r="E693">
            <v>0</v>
          </cell>
          <cell r="F693">
            <v>0</v>
          </cell>
        </row>
        <row r="694">
          <cell r="A694">
            <v>2100204</v>
          </cell>
          <cell r="B694" t="str">
            <v>     职业病防治医院</v>
          </cell>
          <cell r="C694">
            <v>0</v>
          </cell>
          <cell r="D694">
            <v>0</v>
          </cell>
          <cell r="E694">
            <v>0</v>
          </cell>
          <cell r="F694">
            <v>0</v>
          </cell>
        </row>
        <row r="695">
          <cell r="A695">
            <v>2100205</v>
          </cell>
          <cell r="B695" t="str">
            <v>     精神病医院</v>
          </cell>
          <cell r="C695">
            <v>0</v>
          </cell>
          <cell r="D695">
            <v>0</v>
          </cell>
          <cell r="E695">
            <v>0</v>
          </cell>
          <cell r="F695">
            <v>0</v>
          </cell>
        </row>
        <row r="696">
          <cell r="A696">
            <v>2100206</v>
          </cell>
          <cell r="B696" t="str">
            <v>     妇幼保健医院</v>
          </cell>
          <cell r="C696">
            <v>0</v>
          </cell>
          <cell r="D696">
            <v>0</v>
          </cell>
          <cell r="E696">
            <v>0</v>
          </cell>
          <cell r="F696">
            <v>0</v>
          </cell>
        </row>
        <row r="697">
          <cell r="A697">
            <v>2100207</v>
          </cell>
          <cell r="B697" t="str">
            <v>     儿童医院</v>
          </cell>
          <cell r="C697">
            <v>0</v>
          </cell>
          <cell r="D697">
            <v>0</v>
          </cell>
          <cell r="E697">
            <v>0</v>
          </cell>
          <cell r="F697">
            <v>0</v>
          </cell>
        </row>
        <row r="698">
          <cell r="A698">
            <v>2100208</v>
          </cell>
          <cell r="B698" t="str">
            <v>     其他专科医院</v>
          </cell>
          <cell r="C698">
            <v>0</v>
          </cell>
          <cell r="D698">
            <v>0</v>
          </cell>
          <cell r="E698">
            <v>0</v>
          </cell>
          <cell r="F698">
            <v>0</v>
          </cell>
        </row>
        <row r="699">
          <cell r="A699">
            <v>2100209</v>
          </cell>
          <cell r="B699" t="str">
            <v>     福利医院</v>
          </cell>
          <cell r="C699">
            <v>0</v>
          </cell>
          <cell r="D699">
            <v>0</v>
          </cell>
          <cell r="E699">
            <v>0</v>
          </cell>
          <cell r="F699">
            <v>0</v>
          </cell>
        </row>
        <row r="700">
          <cell r="A700">
            <v>2100210</v>
          </cell>
          <cell r="B700" t="str">
            <v>     行业医院</v>
          </cell>
          <cell r="C700">
            <v>0</v>
          </cell>
          <cell r="D700">
            <v>0</v>
          </cell>
          <cell r="E700">
            <v>0</v>
          </cell>
          <cell r="F700">
            <v>0</v>
          </cell>
        </row>
        <row r="701">
          <cell r="A701">
            <v>2100211</v>
          </cell>
          <cell r="B701" t="str">
            <v>     处理医疗欠费</v>
          </cell>
          <cell r="C701">
            <v>0</v>
          </cell>
          <cell r="D701">
            <v>0</v>
          </cell>
          <cell r="E701">
            <v>0</v>
          </cell>
          <cell r="F701">
            <v>0</v>
          </cell>
        </row>
        <row r="702">
          <cell r="A702">
            <v>2100212</v>
          </cell>
          <cell r="B702" t="str">
            <v>     康复医院</v>
          </cell>
          <cell r="C702">
            <v>0</v>
          </cell>
          <cell r="D702">
            <v>0</v>
          </cell>
          <cell r="E702">
            <v>0</v>
          </cell>
          <cell r="F702">
            <v>0</v>
          </cell>
        </row>
        <row r="703">
          <cell r="A703">
            <v>2100213</v>
          </cell>
          <cell r="B703" t="str">
            <v>     优抚医院</v>
          </cell>
          <cell r="C703">
            <v>0</v>
          </cell>
          <cell r="D703">
            <v>0</v>
          </cell>
          <cell r="E703">
            <v>0</v>
          </cell>
          <cell r="F703">
            <v>0</v>
          </cell>
        </row>
        <row r="704">
          <cell r="A704">
            <v>2100299</v>
          </cell>
          <cell r="B704" t="str">
            <v>     其他公立医院支出</v>
          </cell>
          <cell r="C704">
            <v>0</v>
          </cell>
          <cell r="D704">
            <v>270</v>
          </cell>
          <cell r="E704">
            <v>0</v>
          </cell>
          <cell r="F704">
            <v>0</v>
          </cell>
        </row>
        <row r="705">
          <cell r="A705">
            <v>21003</v>
          </cell>
          <cell r="B705" t="str">
            <v>   基层医疗卫生机构</v>
          </cell>
          <cell r="C705">
            <v>4003</v>
          </cell>
          <cell r="D705">
            <v>3781</v>
          </cell>
          <cell r="E705">
            <v>3487</v>
          </cell>
          <cell r="F705">
            <v>2338.26</v>
          </cell>
        </row>
        <row r="706">
          <cell r="A706">
            <v>2100301</v>
          </cell>
          <cell r="B706" t="str">
            <v>     城市社区卫生机构</v>
          </cell>
          <cell r="C706">
            <v>0</v>
          </cell>
          <cell r="D706">
            <v>0</v>
          </cell>
          <cell r="E706">
            <v>0</v>
          </cell>
          <cell r="F706">
            <v>0</v>
          </cell>
        </row>
        <row r="707">
          <cell r="A707">
            <v>2100302</v>
          </cell>
          <cell r="B707" t="str">
            <v>     乡镇卫生院</v>
          </cell>
          <cell r="C707">
            <v>3006</v>
          </cell>
          <cell r="D707">
            <v>3037</v>
          </cell>
          <cell r="E707">
            <v>2461</v>
          </cell>
          <cell r="F707">
            <v>2163.98</v>
          </cell>
        </row>
        <row r="708">
          <cell r="A708">
            <v>2100399</v>
          </cell>
          <cell r="B708" t="str">
            <v>     其他基层医疗卫生机构支出</v>
          </cell>
          <cell r="C708">
            <v>997</v>
          </cell>
          <cell r="D708">
            <v>744</v>
          </cell>
          <cell r="E708">
            <v>1026</v>
          </cell>
          <cell r="F708">
            <v>174.28</v>
          </cell>
        </row>
        <row r="709">
          <cell r="A709">
            <v>21004</v>
          </cell>
          <cell r="B709" t="str">
            <v>   公共卫生</v>
          </cell>
          <cell r="C709">
            <v>6280</v>
          </cell>
          <cell r="D709">
            <v>7135</v>
          </cell>
          <cell r="E709">
            <v>7154</v>
          </cell>
          <cell r="F709">
            <v>6670.46</v>
          </cell>
        </row>
        <row r="710">
          <cell r="A710">
            <v>2100401</v>
          </cell>
          <cell r="B710" t="str">
            <v>     疾病预防控制机构</v>
          </cell>
          <cell r="C710">
            <v>627</v>
          </cell>
          <cell r="D710">
            <v>637</v>
          </cell>
          <cell r="E710">
            <v>467</v>
          </cell>
          <cell r="F710">
            <v>471.82</v>
          </cell>
        </row>
        <row r="711">
          <cell r="A711">
            <v>2100402</v>
          </cell>
          <cell r="B711" t="str">
            <v>     卫生监督机构</v>
          </cell>
          <cell r="C711">
            <v>186</v>
          </cell>
          <cell r="D711">
            <v>184</v>
          </cell>
          <cell r="E711">
            <v>130</v>
          </cell>
          <cell r="F711">
            <v>134.15</v>
          </cell>
        </row>
        <row r="712">
          <cell r="A712">
            <v>2100403</v>
          </cell>
          <cell r="B712" t="str">
            <v>     妇幼保健机构</v>
          </cell>
          <cell r="C712">
            <v>783</v>
          </cell>
          <cell r="D712">
            <v>974</v>
          </cell>
          <cell r="E712">
            <v>734</v>
          </cell>
          <cell r="F712">
            <v>599.59</v>
          </cell>
        </row>
        <row r="713">
          <cell r="A713">
            <v>2100404</v>
          </cell>
          <cell r="B713" t="str">
            <v>     精神卫生机构</v>
          </cell>
          <cell r="C713">
            <v>0</v>
          </cell>
          <cell r="D713">
            <v>0</v>
          </cell>
          <cell r="E713">
            <v>0</v>
          </cell>
          <cell r="F713">
            <v>0</v>
          </cell>
        </row>
        <row r="714">
          <cell r="A714">
            <v>2100405</v>
          </cell>
          <cell r="B714" t="str">
            <v>     应急救治机构</v>
          </cell>
          <cell r="C714">
            <v>0</v>
          </cell>
          <cell r="D714">
            <v>0</v>
          </cell>
          <cell r="E714">
            <v>0</v>
          </cell>
          <cell r="F714">
            <v>0</v>
          </cell>
        </row>
        <row r="715">
          <cell r="A715">
            <v>2100406</v>
          </cell>
          <cell r="B715" t="str">
            <v>     采供血机构</v>
          </cell>
          <cell r="C715">
            <v>0</v>
          </cell>
          <cell r="D715">
            <v>0</v>
          </cell>
          <cell r="E715">
            <v>0</v>
          </cell>
          <cell r="F715">
            <v>0</v>
          </cell>
        </row>
        <row r="716">
          <cell r="A716">
            <v>2100407</v>
          </cell>
          <cell r="B716" t="str">
            <v>     其他专业公共卫生机构</v>
          </cell>
          <cell r="C716">
            <v>64</v>
          </cell>
          <cell r="D716">
            <v>64</v>
          </cell>
          <cell r="E716">
            <v>51</v>
          </cell>
          <cell r="F716">
            <v>39.58</v>
          </cell>
        </row>
        <row r="717">
          <cell r="A717">
            <v>2100408</v>
          </cell>
          <cell r="B717" t="str">
            <v>     基本公共卫生服务</v>
          </cell>
          <cell r="C717">
            <v>3021</v>
          </cell>
          <cell r="D717">
            <v>4726</v>
          </cell>
          <cell r="E717">
            <v>2716</v>
          </cell>
          <cell r="F717">
            <v>5122.24</v>
          </cell>
        </row>
        <row r="718">
          <cell r="A718">
            <v>2100409</v>
          </cell>
          <cell r="B718" t="str">
            <v>     重大公共卫生服务</v>
          </cell>
          <cell r="C718">
            <v>121</v>
          </cell>
          <cell r="D718">
            <v>265</v>
          </cell>
          <cell r="E718">
            <v>166</v>
          </cell>
          <cell r="F718">
            <v>203.08</v>
          </cell>
        </row>
        <row r="719">
          <cell r="A719">
            <v>2100410</v>
          </cell>
          <cell r="B719" t="str">
            <v>     突发公共卫生事件应急处理</v>
          </cell>
          <cell r="C719">
            <v>1368</v>
          </cell>
          <cell r="D719">
            <v>0</v>
          </cell>
          <cell r="E719">
            <v>2788</v>
          </cell>
          <cell r="F719">
            <v>100</v>
          </cell>
        </row>
        <row r="720">
          <cell r="A720">
            <v>2100499</v>
          </cell>
          <cell r="B720" t="str">
            <v>     其他公共卫生支出</v>
          </cell>
          <cell r="C720">
            <v>110</v>
          </cell>
          <cell r="D720">
            <v>285</v>
          </cell>
          <cell r="E720">
            <v>102</v>
          </cell>
          <cell r="F720">
            <v>0</v>
          </cell>
        </row>
        <row r="721">
          <cell r="A721">
            <v>21006</v>
          </cell>
          <cell r="B721" t="str">
            <v>   中医药</v>
          </cell>
          <cell r="C721">
            <v>3</v>
          </cell>
          <cell r="D721">
            <v>0</v>
          </cell>
          <cell r="E721">
            <v>27</v>
          </cell>
          <cell r="F721">
            <v>0</v>
          </cell>
        </row>
        <row r="722">
          <cell r="A722">
            <v>2100601</v>
          </cell>
          <cell r="B722" t="str">
            <v>     中医（民族医）药专项</v>
          </cell>
          <cell r="C722">
            <v>3</v>
          </cell>
          <cell r="D722">
            <v>0</v>
          </cell>
          <cell r="E722">
            <v>27</v>
          </cell>
          <cell r="F722">
            <v>0</v>
          </cell>
        </row>
        <row r="723">
          <cell r="A723">
            <v>2100699</v>
          </cell>
          <cell r="B723" t="str">
            <v>     其他中医药支出</v>
          </cell>
          <cell r="C723">
            <v>0</v>
          </cell>
          <cell r="D723">
            <v>0</v>
          </cell>
          <cell r="E723">
            <v>0</v>
          </cell>
          <cell r="F723">
            <v>0</v>
          </cell>
        </row>
        <row r="724">
          <cell r="A724">
            <v>21007</v>
          </cell>
          <cell r="B724" t="str">
            <v>   计划生育事务</v>
          </cell>
          <cell r="C724">
            <v>218</v>
          </cell>
          <cell r="D724">
            <v>1623</v>
          </cell>
          <cell r="E724">
            <v>725</v>
          </cell>
          <cell r="F724">
            <v>1469.55</v>
          </cell>
        </row>
        <row r="725">
          <cell r="A725">
            <v>2100716</v>
          </cell>
          <cell r="B725" t="str">
            <v>     计划生育机构</v>
          </cell>
          <cell r="C725">
            <v>0</v>
          </cell>
          <cell r="D725">
            <v>48</v>
          </cell>
          <cell r="E725">
            <v>0</v>
          </cell>
          <cell r="F725">
            <v>0</v>
          </cell>
        </row>
        <row r="726">
          <cell r="A726">
            <v>2100717</v>
          </cell>
          <cell r="B726" t="str">
            <v>     计划生育服务</v>
          </cell>
          <cell r="C726">
            <v>0</v>
          </cell>
          <cell r="D726">
            <v>0</v>
          </cell>
          <cell r="E726">
            <v>725</v>
          </cell>
          <cell r="F726">
            <v>575</v>
          </cell>
        </row>
        <row r="727">
          <cell r="A727">
            <v>2100799</v>
          </cell>
          <cell r="B727" t="str">
            <v>     其他计划生育事务支出</v>
          </cell>
          <cell r="C727">
            <v>218</v>
          </cell>
          <cell r="D727">
            <v>1575</v>
          </cell>
          <cell r="E727">
            <v>0</v>
          </cell>
          <cell r="F727">
            <v>894.55</v>
          </cell>
        </row>
        <row r="728">
          <cell r="A728">
            <v>21011</v>
          </cell>
          <cell r="B728" t="str">
            <v>   行政事业单位医疗</v>
          </cell>
          <cell r="C728">
            <v>76</v>
          </cell>
          <cell r="D728">
            <v>82</v>
          </cell>
          <cell r="E728">
            <v>6420</v>
          </cell>
          <cell r="F728">
            <v>6724.21</v>
          </cell>
        </row>
        <row r="729">
          <cell r="A729">
            <v>2101101</v>
          </cell>
          <cell r="B729" t="str">
            <v>     行政单位医疗</v>
          </cell>
          <cell r="C729">
            <v>76</v>
          </cell>
          <cell r="D729">
            <v>0</v>
          </cell>
          <cell r="E729">
            <v>923</v>
          </cell>
          <cell r="F729">
            <v>900.56</v>
          </cell>
        </row>
        <row r="730">
          <cell r="A730">
            <v>2101102</v>
          </cell>
          <cell r="B730" t="str">
            <v>     事业单位医疗</v>
          </cell>
          <cell r="C730">
            <v>0</v>
          </cell>
          <cell r="D730">
            <v>0</v>
          </cell>
          <cell r="E730">
            <v>3105</v>
          </cell>
          <cell r="F730">
            <v>3153.51</v>
          </cell>
        </row>
        <row r="731">
          <cell r="A731">
            <v>2101103</v>
          </cell>
          <cell r="B731" t="str">
            <v>     公务员医疗补助</v>
          </cell>
          <cell r="C731">
            <v>0</v>
          </cell>
          <cell r="D731">
            <v>0</v>
          </cell>
          <cell r="E731">
            <v>2200</v>
          </cell>
          <cell r="F731">
            <v>2310.64</v>
          </cell>
        </row>
        <row r="732">
          <cell r="A732">
            <v>2101199</v>
          </cell>
          <cell r="B732" t="str">
            <v>     其他行政事业单位医疗支出</v>
          </cell>
          <cell r="C732">
            <v>0</v>
          </cell>
          <cell r="D732">
            <v>82</v>
          </cell>
          <cell r="E732">
            <v>192</v>
          </cell>
          <cell r="F732">
            <v>359.5</v>
          </cell>
        </row>
        <row r="733">
          <cell r="A733">
            <v>21012</v>
          </cell>
          <cell r="B733" t="str">
            <v>   财政对基本医疗保险基金的补助</v>
          </cell>
          <cell r="C733">
            <v>1378</v>
          </cell>
          <cell r="D733">
            <v>21113</v>
          </cell>
          <cell r="E733">
            <v>966</v>
          </cell>
          <cell r="F733">
            <v>1013.57</v>
          </cell>
        </row>
        <row r="734">
          <cell r="A734">
            <v>2101201</v>
          </cell>
          <cell r="B734" t="str">
            <v>     财政对职工基本医疗保险基金的补助</v>
          </cell>
          <cell r="C734">
            <v>406</v>
          </cell>
          <cell r="D734">
            <v>0</v>
          </cell>
          <cell r="E734">
            <v>0</v>
          </cell>
          <cell r="F734">
            <v>0</v>
          </cell>
        </row>
        <row r="735">
          <cell r="A735">
            <v>2101202</v>
          </cell>
          <cell r="B735" t="str">
            <v>     财政对城乡居民基本医疗保险基金的补助</v>
          </cell>
          <cell r="C735">
            <v>972</v>
          </cell>
          <cell r="D735">
            <v>21113</v>
          </cell>
          <cell r="E735">
            <v>966</v>
          </cell>
          <cell r="F735">
            <v>1013.57</v>
          </cell>
        </row>
        <row r="736">
          <cell r="A736">
            <v>2101299</v>
          </cell>
          <cell r="B736" t="str">
            <v>     财政对其他基本医疗保险基金的补助</v>
          </cell>
          <cell r="C736">
            <v>0</v>
          </cell>
          <cell r="D736">
            <v>0</v>
          </cell>
          <cell r="E736">
            <v>0</v>
          </cell>
          <cell r="F736">
            <v>0</v>
          </cell>
        </row>
        <row r="737">
          <cell r="A737">
            <v>21013</v>
          </cell>
          <cell r="B737" t="str">
            <v>   医疗救助</v>
          </cell>
          <cell r="C737">
            <v>981</v>
          </cell>
          <cell r="D737">
            <v>2002</v>
          </cell>
          <cell r="E737">
            <v>2406</v>
          </cell>
          <cell r="F737">
            <v>1611.05</v>
          </cell>
        </row>
        <row r="738">
          <cell r="A738">
            <v>2101301</v>
          </cell>
          <cell r="B738" t="str">
            <v>     城乡医疗救助</v>
          </cell>
          <cell r="C738">
            <v>981</v>
          </cell>
          <cell r="D738">
            <v>2002</v>
          </cell>
          <cell r="E738">
            <v>2406</v>
          </cell>
          <cell r="F738">
            <v>1611.05</v>
          </cell>
        </row>
        <row r="739">
          <cell r="A739">
            <v>2101302</v>
          </cell>
          <cell r="B739" t="str">
            <v>     疾病应急救助</v>
          </cell>
          <cell r="C739">
            <v>0</v>
          </cell>
          <cell r="D739">
            <v>0</v>
          </cell>
          <cell r="E739">
            <v>0</v>
          </cell>
          <cell r="F739">
            <v>0</v>
          </cell>
        </row>
        <row r="740">
          <cell r="A740">
            <v>2101399</v>
          </cell>
          <cell r="B740" t="str">
            <v>     其他医疗救助支出</v>
          </cell>
          <cell r="C740">
            <v>0</v>
          </cell>
          <cell r="D740">
            <v>0</v>
          </cell>
          <cell r="E740">
            <v>0</v>
          </cell>
          <cell r="F740">
            <v>0</v>
          </cell>
        </row>
        <row r="741">
          <cell r="A741">
            <v>21014</v>
          </cell>
          <cell r="B741" t="str">
            <v>   优抚对象医疗</v>
          </cell>
          <cell r="C741">
            <v>94</v>
          </cell>
          <cell r="D741">
            <v>0</v>
          </cell>
          <cell r="E741">
            <v>150</v>
          </cell>
          <cell r="F741">
            <v>217</v>
          </cell>
        </row>
        <row r="742">
          <cell r="A742">
            <v>2101401</v>
          </cell>
          <cell r="B742" t="str">
            <v>     优抚对象医疗补助</v>
          </cell>
          <cell r="C742">
            <v>94</v>
          </cell>
          <cell r="D742">
            <v>0</v>
          </cell>
          <cell r="E742">
            <v>150</v>
          </cell>
          <cell r="F742">
            <v>217</v>
          </cell>
        </row>
        <row r="743">
          <cell r="A743">
            <v>2101499</v>
          </cell>
          <cell r="B743" t="str">
            <v>     其他优抚对象医疗支出</v>
          </cell>
          <cell r="C743">
            <v>0</v>
          </cell>
          <cell r="D743">
            <v>0</v>
          </cell>
          <cell r="E743">
            <v>0</v>
          </cell>
          <cell r="F743">
            <v>0</v>
          </cell>
        </row>
        <row r="744">
          <cell r="A744">
            <v>21015</v>
          </cell>
          <cell r="B744" t="str">
            <v>   医疗保障管理事务</v>
          </cell>
          <cell r="C744">
            <v>563</v>
          </cell>
          <cell r="D744">
            <v>518</v>
          </cell>
          <cell r="E744">
            <v>442</v>
          </cell>
          <cell r="F744">
            <v>520.39</v>
          </cell>
        </row>
        <row r="745">
          <cell r="A745">
            <v>2101501</v>
          </cell>
          <cell r="B745" t="str">
            <v>     行政运行</v>
          </cell>
          <cell r="C745">
            <v>509</v>
          </cell>
          <cell r="D745">
            <v>518</v>
          </cell>
          <cell r="E745">
            <v>379</v>
          </cell>
          <cell r="F745">
            <v>399.54</v>
          </cell>
        </row>
        <row r="746">
          <cell r="A746">
            <v>2101502</v>
          </cell>
          <cell r="B746" t="str">
            <v>     一般行政管理事务</v>
          </cell>
          <cell r="C746">
            <v>0</v>
          </cell>
          <cell r="D746">
            <v>0</v>
          </cell>
          <cell r="E746">
            <v>0</v>
          </cell>
          <cell r="F746">
            <v>0</v>
          </cell>
        </row>
        <row r="747">
          <cell r="A747">
            <v>2101503</v>
          </cell>
          <cell r="B747" t="str">
            <v>     机关服务</v>
          </cell>
          <cell r="C747">
            <v>0</v>
          </cell>
          <cell r="D747">
            <v>0</v>
          </cell>
          <cell r="E747">
            <v>0</v>
          </cell>
          <cell r="F747">
            <v>0</v>
          </cell>
        </row>
        <row r="748">
          <cell r="A748">
            <v>2101504</v>
          </cell>
          <cell r="B748" t="str">
            <v>     信息化建设</v>
          </cell>
          <cell r="C748">
            <v>0</v>
          </cell>
          <cell r="D748">
            <v>0</v>
          </cell>
          <cell r="E748">
            <v>0</v>
          </cell>
          <cell r="F748">
            <v>0</v>
          </cell>
        </row>
        <row r="749">
          <cell r="A749">
            <v>2101505</v>
          </cell>
          <cell r="B749" t="str">
            <v>     医疗保障政策管理</v>
          </cell>
          <cell r="C749">
            <v>0</v>
          </cell>
          <cell r="D749">
            <v>0</v>
          </cell>
          <cell r="E749">
            <v>0</v>
          </cell>
          <cell r="F749">
            <v>0</v>
          </cell>
        </row>
        <row r="750">
          <cell r="A750">
            <v>2101506</v>
          </cell>
          <cell r="B750" t="str">
            <v>     医疗保障经办事务</v>
          </cell>
          <cell r="C750">
            <v>0</v>
          </cell>
          <cell r="D750">
            <v>0</v>
          </cell>
          <cell r="E750">
            <v>0</v>
          </cell>
          <cell r="F750">
            <v>0</v>
          </cell>
        </row>
        <row r="751">
          <cell r="A751">
            <v>2101550</v>
          </cell>
          <cell r="B751" t="str">
            <v>     事业运行</v>
          </cell>
          <cell r="C751">
            <v>0</v>
          </cell>
          <cell r="D751">
            <v>0</v>
          </cell>
          <cell r="E751">
            <v>0</v>
          </cell>
          <cell r="F751">
            <v>0</v>
          </cell>
        </row>
        <row r="752">
          <cell r="A752">
            <v>2101599</v>
          </cell>
          <cell r="B752" t="str">
            <v>     其他医疗保障管理事务支出</v>
          </cell>
          <cell r="C752">
            <v>54</v>
          </cell>
          <cell r="D752">
            <v>0</v>
          </cell>
          <cell r="E752">
            <v>63</v>
          </cell>
          <cell r="F752">
            <v>120.85</v>
          </cell>
        </row>
        <row r="753">
          <cell r="A753">
            <v>21016</v>
          </cell>
          <cell r="B753" t="str">
            <v>   老龄卫生健康事务</v>
          </cell>
          <cell r="C753">
            <v>0</v>
          </cell>
          <cell r="D753">
            <v>0</v>
          </cell>
          <cell r="E753">
            <v>0</v>
          </cell>
          <cell r="F753">
            <v>0</v>
          </cell>
        </row>
        <row r="754">
          <cell r="A754">
            <v>2101601</v>
          </cell>
          <cell r="B754" t="str">
            <v>     老龄卫生健康事务</v>
          </cell>
          <cell r="C754">
            <v>0</v>
          </cell>
          <cell r="D754">
            <v>0</v>
          </cell>
          <cell r="E754">
            <v>0</v>
          </cell>
          <cell r="F754">
            <v>0</v>
          </cell>
        </row>
        <row r="755">
          <cell r="A755">
            <v>21099</v>
          </cell>
          <cell r="B755" t="str">
            <v>   其他卫生健康支出</v>
          </cell>
          <cell r="C755">
            <v>146</v>
          </cell>
          <cell r="D755">
            <v>85</v>
          </cell>
          <cell r="E755">
            <v>33</v>
          </cell>
          <cell r="F755">
            <v>45.59</v>
          </cell>
        </row>
        <row r="756">
          <cell r="A756">
            <v>2109999</v>
          </cell>
          <cell r="B756" t="str">
            <v>     其他卫生健康支出</v>
          </cell>
          <cell r="C756">
            <v>146</v>
          </cell>
          <cell r="D756">
            <v>85</v>
          </cell>
          <cell r="E756">
            <v>33</v>
          </cell>
          <cell r="F756">
            <v>45.59</v>
          </cell>
        </row>
        <row r="757">
          <cell r="A757">
            <v>211</v>
          </cell>
          <cell r="B757" t="str">
            <v>节能环保支出</v>
          </cell>
          <cell r="C757">
            <v>4085</v>
          </cell>
          <cell r="D757">
            <v>294</v>
          </cell>
          <cell r="E757">
            <v>8048</v>
          </cell>
          <cell r="F757">
            <v>1786.74</v>
          </cell>
        </row>
        <row r="758">
          <cell r="A758">
            <v>21101</v>
          </cell>
          <cell r="B758" t="str">
            <v>   环境保护管理事务</v>
          </cell>
          <cell r="C758">
            <v>46</v>
          </cell>
          <cell r="D758">
            <v>69</v>
          </cell>
          <cell r="E758">
            <v>570</v>
          </cell>
          <cell r="F758">
            <v>80.51</v>
          </cell>
        </row>
        <row r="759">
          <cell r="A759">
            <v>2110101</v>
          </cell>
          <cell r="B759" t="str">
            <v>     行政运行</v>
          </cell>
          <cell r="C759">
            <v>0</v>
          </cell>
          <cell r="D759">
            <v>69</v>
          </cell>
          <cell r="E759">
            <v>0</v>
          </cell>
          <cell r="F759">
            <v>0</v>
          </cell>
        </row>
        <row r="760">
          <cell r="A760">
            <v>2110102</v>
          </cell>
          <cell r="B760" t="str">
            <v>     一般行政管理事务</v>
          </cell>
          <cell r="C760">
            <v>0</v>
          </cell>
          <cell r="D760">
            <v>0</v>
          </cell>
          <cell r="E760">
            <v>0</v>
          </cell>
          <cell r="F760">
            <v>0</v>
          </cell>
        </row>
        <row r="761">
          <cell r="A761">
            <v>2110103</v>
          </cell>
          <cell r="B761" t="str">
            <v>     机关服务</v>
          </cell>
          <cell r="C761">
            <v>0</v>
          </cell>
          <cell r="D761">
            <v>0</v>
          </cell>
          <cell r="E761">
            <v>0</v>
          </cell>
          <cell r="F761">
            <v>0</v>
          </cell>
        </row>
        <row r="762">
          <cell r="A762">
            <v>2110104</v>
          </cell>
          <cell r="B762" t="str">
            <v>     生态环境保护宣传</v>
          </cell>
          <cell r="C762">
            <v>0</v>
          </cell>
          <cell r="D762">
            <v>0</v>
          </cell>
          <cell r="E762">
            <v>0</v>
          </cell>
          <cell r="F762">
            <v>0</v>
          </cell>
        </row>
        <row r="763">
          <cell r="A763">
            <v>2110105</v>
          </cell>
          <cell r="B763" t="str">
            <v>     环境保护法规、规划及标准</v>
          </cell>
          <cell r="C763">
            <v>0</v>
          </cell>
          <cell r="D763">
            <v>0</v>
          </cell>
          <cell r="E763">
            <v>0</v>
          </cell>
          <cell r="F763">
            <v>0</v>
          </cell>
        </row>
        <row r="764">
          <cell r="A764">
            <v>2110106</v>
          </cell>
          <cell r="B764" t="str">
            <v>     生态环境国际合作及履约</v>
          </cell>
          <cell r="C764">
            <v>0</v>
          </cell>
          <cell r="D764">
            <v>0</v>
          </cell>
          <cell r="E764">
            <v>0</v>
          </cell>
          <cell r="F764">
            <v>0</v>
          </cell>
        </row>
        <row r="765">
          <cell r="A765">
            <v>2110107</v>
          </cell>
          <cell r="B765" t="str">
            <v>     生态环境保护行政许可</v>
          </cell>
          <cell r="C765">
            <v>0</v>
          </cell>
          <cell r="D765">
            <v>0</v>
          </cell>
          <cell r="E765">
            <v>0</v>
          </cell>
          <cell r="F765">
            <v>0</v>
          </cell>
        </row>
        <row r="766">
          <cell r="A766">
            <v>2110108</v>
          </cell>
          <cell r="B766" t="str">
            <v>     应对气候变化管理事务</v>
          </cell>
          <cell r="C766">
            <v>0</v>
          </cell>
          <cell r="D766">
            <v>0</v>
          </cell>
          <cell r="E766">
            <v>0</v>
          </cell>
          <cell r="F766">
            <v>0</v>
          </cell>
        </row>
        <row r="767">
          <cell r="A767">
            <v>2110199</v>
          </cell>
          <cell r="B767" t="str">
            <v>     其他环境保护管理事务支出</v>
          </cell>
          <cell r="C767">
            <v>46</v>
          </cell>
          <cell r="D767">
            <v>0</v>
          </cell>
          <cell r="E767">
            <v>570</v>
          </cell>
          <cell r="F767">
            <v>80.51</v>
          </cell>
        </row>
        <row r="768">
          <cell r="A768">
            <v>21102</v>
          </cell>
          <cell r="B768" t="str">
            <v>   环境监测与监察</v>
          </cell>
          <cell r="C768">
            <v>100</v>
          </cell>
          <cell r="D768">
            <v>60</v>
          </cell>
          <cell r="E768">
            <v>0</v>
          </cell>
          <cell r="F768">
            <v>60</v>
          </cell>
        </row>
        <row r="769">
          <cell r="A769">
            <v>2110203</v>
          </cell>
          <cell r="B769" t="str">
            <v>     建设项目环评审查与监督</v>
          </cell>
          <cell r="C769">
            <v>0</v>
          </cell>
          <cell r="D769">
            <v>0</v>
          </cell>
          <cell r="E769">
            <v>0</v>
          </cell>
          <cell r="F769">
            <v>0</v>
          </cell>
        </row>
        <row r="770">
          <cell r="A770">
            <v>2110204</v>
          </cell>
          <cell r="B770" t="str">
            <v>     核与辐射安全监督</v>
          </cell>
          <cell r="C770">
            <v>0</v>
          </cell>
          <cell r="D770">
            <v>0</v>
          </cell>
          <cell r="E770">
            <v>0</v>
          </cell>
          <cell r="F770">
            <v>0</v>
          </cell>
        </row>
        <row r="771">
          <cell r="A771">
            <v>2110299</v>
          </cell>
          <cell r="B771" t="str">
            <v>     其他环境监测与监察支出</v>
          </cell>
          <cell r="C771">
            <v>100</v>
          </cell>
          <cell r="D771">
            <v>60</v>
          </cell>
          <cell r="E771">
            <v>0</v>
          </cell>
          <cell r="F771">
            <v>60</v>
          </cell>
        </row>
        <row r="772">
          <cell r="A772">
            <v>21103</v>
          </cell>
          <cell r="B772" t="str">
            <v>   污染防治</v>
          </cell>
          <cell r="C772">
            <v>2250</v>
          </cell>
          <cell r="D772">
            <v>0</v>
          </cell>
          <cell r="E772">
            <v>6122</v>
          </cell>
          <cell r="F772">
            <v>275.05</v>
          </cell>
        </row>
        <row r="773">
          <cell r="A773">
            <v>2110301</v>
          </cell>
          <cell r="B773" t="str">
            <v>     大气</v>
          </cell>
          <cell r="C773">
            <v>0</v>
          </cell>
          <cell r="D773">
            <v>0</v>
          </cell>
          <cell r="E773">
            <v>0</v>
          </cell>
          <cell r="F773">
            <v>0</v>
          </cell>
        </row>
        <row r="774">
          <cell r="A774">
            <v>2110302</v>
          </cell>
          <cell r="B774" t="str">
            <v>     水体</v>
          </cell>
          <cell r="C774">
            <v>1350</v>
          </cell>
          <cell r="D774">
            <v>0</v>
          </cell>
          <cell r="E774">
            <v>5922</v>
          </cell>
          <cell r="F774">
            <v>220</v>
          </cell>
        </row>
        <row r="775">
          <cell r="A775">
            <v>2110303</v>
          </cell>
          <cell r="B775" t="str">
            <v>     噪声</v>
          </cell>
          <cell r="C775">
            <v>0</v>
          </cell>
          <cell r="D775">
            <v>0</v>
          </cell>
          <cell r="E775">
            <v>0</v>
          </cell>
          <cell r="F775">
            <v>0</v>
          </cell>
        </row>
        <row r="776">
          <cell r="A776">
            <v>2110304</v>
          </cell>
          <cell r="B776" t="str">
            <v>     固体废弃物与化学品</v>
          </cell>
          <cell r="C776">
            <v>900</v>
          </cell>
          <cell r="D776">
            <v>0</v>
          </cell>
          <cell r="E776">
            <v>200</v>
          </cell>
          <cell r="F776">
            <v>0</v>
          </cell>
        </row>
        <row r="777">
          <cell r="A777">
            <v>2110305</v>
          </cell>
          <cell r="B777" t="str">
            <v>     放射源和放射性废物监管</v>
          </cell>
          <cell r="C777">
            <v>0</v>
          </cell>
          <cell r="D777">
            <v>0</v>
          </cell>
          <cell r="E777">
            <v>0</v>
          </cell>
          <cell r="F777">
            <v>0</v>
          </cell>
        </row>
        <row r="778">
          <cell r="A778">
            <v>2110306</v>
          </cell>
          <cell r="B778" t="str">
            <v>     辐射</v>
          </cell>
          <cell r="C778">
            <v>0</v>
          </cell>
          <cell r="D778">
            <v>0</v>
          </cell>
          <cell r="E778">
            <v>0</v>
          </cell>
          <cell r="F778">
            <v>0</v>
          </cell>
        </row>
        <row r="779">
          <cell r="A779">
            <v>2110307</v>
          </cell>
          <cell r="B779" t="str">
            <v>     土壤</v>
          </cell>
          <cell r="C779">
            <v>0</v>
          </cell>
          <cell r="D779">
            <v>0</v>
          </cell>
          <cell r="E779">
            <v>0</v>
          </cell>
          <cell r="F779">
            <v>0</v>
          </cell>
        </row>
        <row r="780">
          <cell r="A780">
            <v>2110399</v>
          </cell>
          <cell r="B780" t="str">
            <v>     其他污染防治支出</v>
          </cell>
          <cell r="C780">
            <v>0</v>
          </cell>
          <cell r="D780">
            <v>0</v>
          </cell>
          <cell r="E780">
            <v>0</v>
          </cell>
          <cell r="F780">
            <v>55.05</v>
          </cell>
        </row>
        <row r="781">
          <cell r="A781">
            <v>21104</v>
          </cell>
          <cell r="B781" t="str">
            <v>   自然生态保护</v>
          </cell>
          <cell r="C781">
            <v>894</v>
          </cell>
          <cell r="D781">
            <v>8</v>
          </cell>
          <cell r="E781">
            <v>847</v>
          </cell>
          <cell r="F781">
            <v>1279</v>
          </cell>
        </row>
        <row r="782">
          <cell r="A782">
            <v>2110401</v>
          </cell>
          <cell r="B782" t="str">
            <v>     生态保护</v>
          </cell>
          <cell r="C782">
            <v>0</v>
          </cell>
          <cell r="D782">
            <v>0</v>
          </cell>
          <cell r="E782">
            <v>0</v>
          </cell>
          <cell r="F782">
            <v>0</v>
          </cell>
        </row>
        <row r="783">
          <cell r="A783">
            <v>2110402</v>
          </cell>
          <cell r="B783" t="str">
            <v>     农村环境保护</v>
          </cell>
          <cell r="C783">
            <v>696</v>
          </cell>
          <cell r="D783">
            <v>0</v>
          </cell>
          <cell r="E783">
            <v>510</v>
          </cell>
          <cell r="F783">
            <v>650</v>
          </cell>
        </row>
        <row r="784">
          <cell r="A784">
            <v>2110404</v>
          </cell>
          <cell r="B784" t="str">
            <v>     生物及物种资源保护</v>
          </cell>
          <cell r="C784">
            <v>0</v>
          </cell>
          <cell r="D784">
            <v>0</v>
          </cell>
          <cell r="E784">
            <v>0</v>
          </cell>
          <cell r="F784">
            <v>0</v>
          </cell>
        </row>
        <row r="785">
          <cell r="A785">
            <v>2110405</v>
          </cell>
          <cell r="B785" t="str">
            <v>     草原生态修复治理</v>
          </cell>
          <cell r="C785">
            <v>0</v>
          </cell>
          <cell r="D785">
            <v>0</v>
          </cell>
          <cell r="E785">
            <v>6</v>
          </cell>
          <cell r="F785">
            <v>44</v>
          </cell>
        </row>
        <row r="786">
          <cell r="A786">
            <v>2110406</v>
          </cell>
          <cell r="B786" t="str">
            <v>     自然保护地</v>
          </cell>
          <cell r="C786">
            <v>0</v>
          </cell>
          <cell r="D786">
            <v>0</v>
          </cell>
          <cell r="E786">
            <v>0</v>
          </cell>
          <cell r="F786">
            <v>0</v>
          </cell>
        </row>
        <row r="787">
          <cell r="A787">
            <v>2110499</v>
          </cell>
          <cell r="B787" t="str">
            <v>     其他自然生态保护支出</v>
          </cell>
          <cell r="C787">
            <v>198</v>
          </cell>
          <cell r="D787">
            <v>8</v>
          </cell>
          <cell r="E787">
            <v>331</v>
          </cell>
          <cell r="F787">
            <v>585</v>
          </cell>
        </row>
        <row r="788">
          <cell r="A788">
            <v>21105</v>
          </cell>
          <cell r="B788" t="str">
            <v>   天然林保护</v>
          </cell>
          <cell r="C788">
            <v>67</v>
          </cell>
          <cell r="D788">
            <v>14</v>
          </cell>
          <cell r="E788">
            <v>169</v>
          </cell>
          <cell r="F788">
            <v>72.18</v>
          </cell>
        </row>
        <row r="789">
          <cell r="A789">
            <v>2110501</v>
          </cell>
          <cell r="B789" t="str">
            <v>     森林管护</v>
          </cell>
          <cell r="C789">
            <v>0</v>
          </cell>
          <cell r="D789">
            <v>0</v>
          </cell>
          <cell r="E789">
            <v>2</v>
          </cell>
          <cell r="F789">
            <v>2.18</v>
          </cell>
        </row>
        <row r="790">
          <cell r="A790">
            <v>2110502</v>
          </cell>
          <cell r="B790" t="str">
            <v>     社会保险补助</v>
          </cell>
          <cell r="C790">
            <v>67</v>
          </cell>
          <cell r="D790">
            <v>14</v>
          </cell>
          <cell r="E790">
            <v>67</v>
          </cell>
          <cell r="F790">
            <v>70</v>
          </cell>
        </row>
        <row r="791">
          <cell r="A791">
            <v>2110503</v>
          </cell>
          <cell r="B791" t="str">
            <v>     政策性社会性支出补助</v>
          </cell>
          <cell r="C791">
            <v>0</v>
          </cell>
          <cell r="D791">
            <v>0</v>
          </cell>
          <cell r="E791">
            <v>0</v>
          </cell>
          <cell r="F791">
            <v>0</v>
          </cell>
        </row>
        <row r="792">
          <cell r="A792">
            <v>2110506</v>
          </cell>
          <cell r="B792" t="str">
            <v>     天然林保护工程建设</v>
          </cell>
          <cell r="C792">
            <v>0</v>
          </cell>
          <cell r="D792">
            <v>0</v>
          </cell>
          <cell r="E792">
            <v>0</v>
          </cell>
          <cell r="F792">
            <v>0</v>
          </cell>
        </row>
        <row r="793">
          <cell r="A793">
            <v>2110507</v>
          </cell>
          <cell r="B793" t="str">
            <v>     停伐补助</v>
          </cell>
          <cell r="C793">
            <v>0</v>
          </cell>
          <cell r="D793">
            <v>0</v>
          </cell>
          <cell r="E793">
            <v>100</v>
          </cell>
          <cell r="F793">
            <v>0</v>
          </cell>
        </row>
        <row r="794">
          <cell r="A794">
            <v>2110599</v>
          </cell>
          <cell r="B794" t="str">
            <v>     其他天然林保护支出</v>
          </cell>
          <cell r="C794">
            <v>0</v>
          </cell>
          <cell r="D794">
            <v>0</v>
          </cell>
          <cell r="E794">
            <v>0</v>
          </cell>
          <cell r="F794">
            <v>0</v>
          </cell>
        </row>
        <row r="795">
          <cell r="A795">
            <v>21106</v>
          </cell>
          <cell r="B795" t="str">
            <v>   退耕还林还草</v>
          </cell>
          <cell r="C795">
            <v>281</v>
          </cell>
          <cell r="D795">
            <v>143</v>
          </cell>
          <cell r="E795">
            <v>0</v>
          </cell>
          <cell r="F795">
            <v>0</v>
          </cell>
        </row>
        <row r="796">
          <cell r="A796">
            <v>2110602</v>
          </cell>
          <cell r="B796" t="str">
            <v>     退耕现金</v>
          </cell>
          <cell r="C796">
            <v>48</v>
          </cell>
          <cell r="D796">
            <v>143</v>
          </cell>
          <cell r="E796">
            <v>0</v>
          </cell>
          <cell r="F796">
            <v>0</v>
          </cell>
        </row>
        <row r="797">
          <cell r="A797">
            <v>2110603</v>
          </cell>
          <cell r="B797" t="str">
            <v>     退耕还林粮食折现补贴</v>
          </cell>
          <cell r="C797">
            <v>0</v>
          </cell>
          <cell r="D797">
            <v>0</v>
          </cell>
          <cell r="E797">
            <v>0</v>
          </cell>
          <cell r="F797">
            <v>0</v>
          </cell>
        </row>
        <row r="798">
          <cell r="A798">
            <v>2110604</v>
          </cell>
          <cell r="B798" t="str">
            <v>     退耕还林粮食费用补贴</v>
          </cell>
          <cell r="C798">
            <v>0</v>
          </cell>
          <cell r="D798">
            <v>0</v>
          </cell>
          <cell r="E798">
            <v>0</v>
          </cell>
          <cell r="F798">
            <v>0</v>
          </cell>
        </row>
        <row r="799">
          <cell r="A799">
            <v>2110605</v>
          </cell>
          <cell r="B799" t="str">
            <v>     退耕还林工程建设</v>
          </cell>
          <cell r="C799">
            <v>0</v>
          </cell>
          <cell r="D799">
            <v>0</v>
          </cell>
          <cell r="E799">
            <v>0</v>
          </cell>
          <cell r="F799">
            <v>0</v>
          </cell>
        </row>
        <row r="800">
          <cell r="A800">
            <v>2110699</v>
          </cell>
          <cell r="B800" t="str">
            <v>     其他退耕还林还草支出</v>
          </cell>
          <cell r="C800">
            <v>233</v>
          </cell>
          <cell r="D800">
            <v>0</v>
          </cell>
          <cell r="E800">
            <v>0</v>
          </cell>
          <cell r="F800">
            <v>0</v>
          </cell>
        </row>
        <row r="801">
          <cell r="A801">
            <v>21107</v>
          </cell>
          <cell r="B801" t="str">
            <v>   风沙荒漠治理</v>
          </cell>
          <cell r="C801">
            <v>0</v>
          </cell>
          <cell r="D801">
            <v>0</v>
          </cell>
          <cell r="E801">
            <v>0</v>
          </cell>
          <cell r="F801">
            <v>0</v>
          </cell>
        </row>
        <row r="802">
          <cell r="A802">
            <v>2110704</v>
          </cell>
          <cell r="B802" t="str">
            <v>     京津风沙源治理工程建设</v>
          </cell>
          <cell r="C802">
            <v>0</v>
          </cell>
          <cell r="D802">
            <v>0</v>
          </cell>
          <cell r="E802">
            <v>0</v>
          </cell>
          <cell r="F802">
            <v>0</v>
          </cell>
        </row>
        <row r="803">
          <cell r="A803">
            <v>2110799</v>
          </cell>
          <cell r="B803" t="str">
            <v>     其他风沙荒漠治理支出</v>
          </cell>
          <cell r="C803">
            <v>0</v>
          </cell>
          <cell r="D803">
            <v>0</v>
          </cell>
          <cell r="E803">
            <v>0</v>
          </cell>
          <cell r="F803">
            <v>0</v>
          </cell>
        </row>
        <row r="804">
          <cell r="A804">
            <v>21108</v>
          </cell>
          <cell r="B804" t="str">
            <v>   退牧还草</v>
          </cell>
          <cell r="C804">
            <v>0</v>
          </cell>
          <cell r="D804">
            <v>0</v>
          </cell>
          <cell r="E804">
            <v>0</v>
          </cell>
          <cell r="F804">
            <v>0</v>
          </cell>
        </row>
        <row r="805">
          <cell r="A805">
            <v>2110804</v>
          </cell>
          <cell r="B805" t="str">
            <v>     退牧还草工程建设</v>
          </cell>
          <cell r="C805">
            <v>0</v>
          </cell>
          <cell r="D805">
            <v>0</v>
          </cell>
          <cell r="E805">
            <v>0</v>
          </cell>
          <cell r="F805">
            <v>0</v>
          </cell>
        </row>
        <row r="806">
          <cell r="A806">
            <v>2110899</v>
          </cell>
          <cell r="B806" t="str">
            <v>     其他退牧还草支出</v>
          </cell>
          <cell r="C806">
            <v>0</v>
          </cell>
          <cell r="D806">
            <v>0</v>
          </cell>
          <cell r="E806">
            <v>0</v>
          </cell>
          <cell r="F806">
            <v>0</v>
          </cell>
        </row>
        <row r="807">
          <cell r="A807">
            <v>21109</v>
          </cell>
          <cell r="B807" t="str">
            <v>   已垦草原退耕还草</v>
          </cell>
          <cell r="C807">
            <v>0</v>
          </cell>
          <cell r="D807">
            <v>0</v>
          </cell>
          <cell r="E807">
            <v>0</v>
          </cell>
          <cell r="F807">
            <v>0</v>
          </cell>
        </row>
        <row r="808">
          <cell r="A808">
            <v>2110901</v>
          </cell>
          <cell r="B808" t="str">
            <v>     已垦草原退耕还草</v>
          </cell>
          <cell r="C808">
            <v>0</v>
          </cell>
          <cell r="D808">
            <v>0</v>
          </cell>
          <cell r="E808">
            <v>0</v>
          </cell>
          <cell r="F808">
            <v>0</v>
          </cell>
        </row>
        <row r="809">
          <cell r="A809">
            <v>21110</v>
          </cell>
          <cell r="B809" t="str">
            <v>   能源节约利用</v>
          </cell>
          <cell r="C809">
            <v>0</v>
          </cell>
          <cell r="D809">
            <v>0</v>
          </cell>
          <cell r="E809">
            <v>0</v>
          </cell>
          <cell r="F809">
            <v>0</v>
          </cell>
        </row>
        <row r="810">
          <cell r="A810">
            <v>2111001</v>
          </cell>
          <cell r="B810" t="str">
            <v>     能源节约利用</v>
          </cell>
          <cell r="C810">
            <v>0</v>
          </cell>
          <cell r="D810">
            <v>0</v>
          </cell>
          <cell r="E810">
            <v>0</v>
          </cell>
          <cell r="F810">
            <v>0</v>
          </cell>
        </row>
        <row r="811">
          <cell r="A811">
            <v>21111</v>
          </cell>
          <cell r="B811" t="str">
            <v>   污染减排</v>
          </cell>
          <cell r="C811">
            <v>300</v>
          </cell>
          <cell r="D811">
            <v>0</v>
          </cell>
          <cell r="E811">
            <v>30</v>
          </cell>
          <cell r="F811">
            <v>0</v>
          </cell>
        </row>
        <row r="812">
          <cell r="A812">
            <v>2111101</v>
          </cell>
          <cell r="B812" t="str">
            <v>     生态环境监测与信息</v>
          </cell>
          <cell r="C812">
            <v>300</v>
          </cell>
          <cell r="D812">
            <v>0</v>
          </cell>
          <cell r="E812">
            <v>30</v>
          </cell>
          <cell r="F812">
            <v>0</v>
          </cell>
        </row>
        <row r="813">
          <cell r="A813">
            <v>2111102</v>
          </cell>
          <cell r="B813" t="str">
            <v>     生态环境执法监察</v>
          </cell>
          <cell r="C813">
            <v>0</v>
          </cell>
          <cell r="D813">
            <v>0</v>
          </cell>
          <cell r="E813">
            <v>0</v>
          </cell>
          <cell r="F813">
            <v>0</v>
          </cell>
        </row>
        <row r="814">
          <cell r="A814">
            <v>2111103</v>
          </cell>
          <cell r="B814" t="str">
            <v>     减排专项支出</v>
          </cell>
          <cell r="C814">
            <v>0</v>
          </cell>
          <cell r="D814">
            <v>0</v>
          </cell>
          <cell r="E814">
            <v>0</v>
          </cell>
          <cell r="F814">
            <v>0</v>
          </cell>
        </row>
        <row r="815">
          <cell r="A815">
            <v>2111104</v>
          </cell>
          <cell r="B815" t="str">
            <v>     清洁生产专项支出</v>
          </cell>
          <cell r="C815">
            <v>0</v>
          </cell>
          <cell r="D815">
            <v>0</v>
          </cell>
          <cell r="E815">
            <v>0</v>
          </cell>
          <cell r="F815">
            <v>0</v>
          </cell>
        </row>
        <row r="816">
          <cell r="A816">
            <v>2111199</v>
          </cell>
          <cell r="B816" t="str">
            <v>     其他污染减排支出</v>
          </cell>
          <cell r="C816">
            <v>0</v>
          </cell>
          <cell r="D816">
            <v>0</v>
          </cell>
          <cell r="E816">
            <v>0</v>
          </cell>
          <cell r="F816">
            <v>0</v>
          </cell>
        </row>
        <row r="817">
          <cell r="A817">
            <v>21112</v>
          </cell>
          <cell r="B817" t="str">
            <v>   可再生能源</v>
          </cell>
          <cell r="C817">
            <v>0</v>
          </cell>
          <cell r="D817">
            <v>0</v>
          </cell>
          <cell r="E817">
            <v>0</v>
          </cell>
          <cell r="F817">
            <v>0</v>
          </cell>
        </row>
        <row r="818">
          <cell r="A818">
            <v>2111201</v>
          </cell>
          <cell r="B818" t="str">
            <v>     可再生能源</v>
          </cell>
          <cell r="C818">
            <v>0</v>
          </cell>
          <cell r="D818">
            <v>0</v>
          </cell>
          <cell r="E818">
            <v>0</v>
          </cell>
          <cell r="F818">
            <v>0</v>
          </cell>
        </row>
        <row r="819">
          <cell r="A819">
            <v>21113</v>
          </cell>
          <cell r="B819" t="str">
            <v>   循环经济</v>
          </cell>
          <cell r="C819">
            <v>0</v>
          </cell>
          <cell r="D819">
            <v>0</v>
          </cell>
          <cell r="E819">
            <v>17</v>
          </cell>
          <cell r="F819">
            <v>0</v>
          </cell>
        </row>
        <row r="820">
          <cell r="A820">
            <v>2111301</v>
          </cell>
          <cell r="B820" t="str">
            <v>     循环经济</v>
          </cell>
          <cell r="C820">
            <v>0</v>
          </cell>
          <cell r="D820">
            <v>0</v>
          </cell>
          <cell r="E820">
            <v>17</v>
          </cell>
          <cell r="F820">
            <v>0</v>
          </cell>
        </row>
        <row r="821">
          <cell r="A821">
            <v>21114</v>
          </cell>
          <cell r="B821" t="str">
            <v>   能源管理事务</v>
          </cell>
          <cell r="C821">
            <v>0</v>
          </cell>
          <cell r="D821">
            <v>0</v>
          </cell>
          <cell r="E821">
            <v>54</v>
          </cell>
          <cell r="F821">
            <v>0</v>
          </cell>
        </row>
        <row r="822">
          <cell r="A822">
            <v>2111401</v>
          </cell>
          <cell r="B822" t="str">
            <v>     行政运行</v>
          </cell>
          <cell r="C822">
            <v>0</v>
          </cell>
          <cell r="D822">
            <v>0</v>
          </cell>
          <cell r="E822">
            <v>0</v>
          </cell>
          <cell r="F822">
            <v>0</v>
          </cell>
        </row>
        <row r="823">
          <cell r="A823">
            <v>2111402</v>
          </cell>
          <cell r="B823" t="str">
            <v>     一般行政管理事务</v>
          </cell>
          <cell r="C823">
            <v>0</v>
          </cell>
          <cell r="D823">
            <v>0</v>
          </cell>
          <cell r="E823">
            <v>0</v>
          </cell>
          <cell r="F823">
            <v>0</v>
          </cell>
        </row>
        <row r="824">
          <cell r="A824">
            <v>2111403</v>
          </cell>
          <cell r="B824" t="str">
            <v>     机关服务</v>
          </cell>
          <cell r="C824">
            <v>0</v>
          </cell>
          <cell r="D824">
            <v>0</v>
          </cell>
          <cell r="E824">
            <v>0</v>
          </cell>
          <cell r="F824">
            <v>0</v>
          </cell>
        </row>
        <row r="825">
          <cell r="A825">
            <v>2111404</v>
          </cell>
          <cell r="B825" t="str">
            <v>     能源预测预警</v>
          </cell>
          <cell r="C825">
            <v>0</v>
          </cell>
          <cell r="D825">
            <v>0</v>
          </cell>
          <cell r="E825">
            <v>0</v>
          </cell>
          <cell r="F825">
            <v>0</v>
          </cell>
        </row>
        <row r="826">
          <cell r="A826">
            <v>2111405</v>
          </cell>
          <cell r="B826" t="str">
            <v>     能源战略规划与实施</v>
          </cell>
          <cell r="C826">
            <v>0</v>
          </cell>
          <cell r="D826">
            <v>0</v>
          </cell>
          <cell r="E826">
            <v>0</v>
          </cell>
          <cell r="F826">
            <v>0</v>
          </cell>
        </row>
        <row r="827">
          <cell r="A827">
            <v>2111406</v>
          </cell>
          <cell r="B827" t="str">
            <v>     能源科技装备</v>
          </cell>
          <cell r="C827">
            <v>0</v>
          </cell>
          <cell r="D827">
            <v>0</v>
          </cell>
          <cell r="E827">
            <v>0</v>
          </cell>
          <cell r="F827">
            <v>0</v>
          </cell>
        </row>
        <row r="828">
          <cell r="A828">
            <v>2111407</v>
          </cell>
          <cell r="B828" t="str">
            <v>     能源行业管理</v>
          </cell>
          <cell r="C828">
            <v>0</v>
          </cell>
          <cell r="D828">
            <v>0</v>
          </cell>
          <cell r="E828">
            <v>54</v>
          </cell>
          <cell r="F828">
            <v>0</v>
          </cell>
        </row>
        <row r="829">
          <cell r="A829">
            <v>2111408</v>
          </cell>
          <cell r="B829" t="str">
            <v>     能源管理</v>
          </cell>
          <cell r="C829">
            <v>0</v>
          </cell>
          <cell r="D829">
            <v>0</v>
          </cell>
          <cell r="E829">
            <v>0</v>
          </cell>
          <cell r="F829">
            <v>0</v>
          </cell>
        </row>
        <row r="830">
          <cell r="A830">
            <v>2111409</v>
          </cell>
          <cell r="B830" t="str">
            <v>     石油储备发展管理</v>
          </cell>
          <cell r="C830">
            <v>0</v>
          </cell>
          <cell r="D830">
            <v>0</v>
          </cell>
          <cell r="E830">
            <v>0</v>
          </cell>
          <cell r="F830">
            <v>0</v>
          </cell>
        </row>
        <row r="831">
          <cell r="A831">
            <v>2111410</v>
          </cell>
          <cell r="B831" t="str">
            <v>     能源调查</v>
          </cell>
          <cell r="C831">
            <v>0</v>
          </cell>
          <cell r="D831">
            <v>0</v>
          </cell>
          <cell r="E831">
            <v>0</v>
          </cell>
          <cell r="F831">
            <v>0</v>
          </cell>
        </row>
        <row r="832">
          <cell r="A832">
            <v>2111411</v>
          </cell>
          <cell r="B832" t="str">
            <v>     信息化建设</v>
          </cell>
          <cell r="C832">
            <v>0</v>
          </cell>
          <cell r="D832">
            <v>0</v>
          </cell>
          <cell r="E832">
            <v>0</v>
          </cell>
          <cell r="F832">
            <v>0</v>
          </cell>
        </row>
        <row r="833">
          <cell r="A833">
            <v>2111413</v>
          </cell>
          <cell r="B833" t="str">
            <v>     农村电网建设</v>
          </cell>
          <cell r="C833">
            <v>0</v>
          </cell>
          <cell r="D833">
            <v>0</v>
          </cell>
          <cell r="E833">
            <v>0</v>
          </cell>
          <cell r="F833">
            <v>0</v>
          </cell>
        </row>
        <row r="834">
          <cell r="A834">
            <v>2111450</v>
          </cell>
          <cell r="B834" t="str">
            <v>     事业运行</v>
          </cell>
          <cell r="C834">
            <v>0</v>
          </cell>
          <cell r="D834">
            <v>0</v>
          </cell>
          <cell r="E834">
            <v>0</v>
          </cell>
          <cell r="F834">
            <v>0</v>
          </cell>
        </row>
        <row r="835">
          <cell r="A835">
            <v>2111499</v>
          </cell>
          <cell r="B835" t="str">
            <v>     其他能源管理事务支出</v>
          </cell>
          <cell r="C835">
            <v>0</v>
          </cell>
          <cell r="D835">
            <v>0</v>
          </cell>
          <cell r="E835">
            <v>0</v>
          </cell>
          <cell r="F835">
            <v>0</v>
          </cell>
        </row>
        <row r="836">
          <cell r="A836">
            <v>21199</v>
          </cell>
          <cell r="B836" t="str">
            <v>   其他节能环保支出</v>
          </cell>
          <cell r="C836">
            <v>147</v>
          </cell>
          <cell r="D836">
            <v>0</v>
          </cell>
          <cell r="E836">
            <v>239</v>
          </cell>
          <cell r="F836">
            <v>20</v>
          </cell>
        </row>
        <row r="837">
          <cell r="A837">
            <v>2119999</v>
          </cell>
          <cell r="B837" t="str">
            <v>     其他节能环保支出</v>
          </cell>
          <cell r="C837">
            <v>147</v>
          </cell>
          <cell r="D837">
            <v>0</v>
          </cell>
          <cell r="E837">
            <v>239</v>
          </cell>
          <cell r="F837">
            <v>20</v>
          </cell>
        </row>
        <row r="838">
          <cell r="A838">
            <v>212</v>
          </cell>
          <cell r="B838" t="str">
            <v>城乡社区支出</v>
          </cell>
          <cell r="C838">
            <v>5464</v>
          </cell>
          <cell r="D838">
            <v>5321</v>
          </cell>
          <cell r="E838">
            <v>14766</v>
          </cell>
          <cell r="F838">
            <v>6219.51</v>
          </cell>
        </row>
        <row r="839">
          <cell r="A839">
            <v>21201</v>
          </cell>
          <cell r="B839" t="str">
            <v>   城乡社区管理事务</v>
          </cell>
          <cell r="C839">
            <v>2703</v>
          </cell>
          <cell r="D839">
            <v>2743</v>
          </cell>
          <cell r="E839">
            <v>2046</v>
          </cell>
          <cell r="F839">
            <v>2181.89</v>
          </cell>
        </row>
        <row r="840">
          <cell r="A840">
            <v>2120101</v>
          </cell>
          <cell r="B840" t="str">
            <v>     行政运行</v>
          </cell>
          <cell r="C840">
            <v>2703</v>
          </cell>
          <cell r="D840">
            <v>2743</v>
          </cell>
          <cell r="E840">
            <v>2046</v>
          </cell>
          <cell r="F840">
            <v>2076.71</v>
          </cell>
        </row>
        <row r="841">
          <cell r="A841">
            <v>2120102</v>
          </cell>
          <cell r="B841" t="str">
            <v>     一般行政管理事务</v>
          </cell>
          <cell r="C841">
            <v>0</v>
          </cell>
          <cell r="D841">
            <v>0</v>
          </cell>
          <cell r="E841">
            <v>0</v>
          </cell>
          <cell r="F841">
            <v>0</v>
          </cell>
        </row>
        <row r="842">
          <cell r="A842">
            <v>2120103</v>
          </cell>
          <cell r="B842" t="str">
            <v>     机关服务</v>
          </cell>
          <cell r="C842">
            <v>0</v>
          </cell>
          <cell r="D842">
            <v>0</v>
          </cell>
          <cell r="E842">
            <v>0</v>
          </cell>
          <cell r="F842">
            <v>0</v>
          </cell>
        </row>
        <row r="843">
          <cell r="A843">
            <v>2120104</v>
          </cell>
          <cell r="B843" t="str">
            <v>     城管执法</v>
          </cell>
          <cell r="C843">
            <v>0</v>
          </cell>
          <cell r="D843">
            <v>0</v>
          </cell>
          <cell r="E843">
            <v>0</v>
          </cell>
          <cell r="F843">
            <v>105.18</v>
          </cell>
        </row>
        <row r="844">
          <cell r="A844">
            <v>2120105</v>
          </cell>
          <cell r="B844" t="str">
            <v>     工程建设标准规范编制与监管</v>
          </cell>
          <cell r="C844">
            <v>0</v>
          </cell>
          <cell r="D844">
            <v>0</v>
          </cell>
          <cell r="E844">
            <v>0</v>
          </cell>
          <cell r="F844">
            <v>0</v>
          </cell>
        </row>
        <row r="845">
          <cell r="A845">
            <v>2120106</v>
          </cell>
          <cell r="B845" t="str">
            <v>     工程建设管理</v>
          </cell>
          <cell r="C845">
            <v>0</v>
          </cell>
          <cell r="D845">
            <v>0</v>
          </cell>
          <cell r="E845">
            <v>0</v>
          </cell>
          <cell r="F845">
            <v>0</v>
          </cell>
        </row>
        <row r="846">
          <cell r="A846">
            <v>2120107</v>
          </cell>
          <cell r="B846" t="str">
            <v>     市政公用行业市场监管</v>
          </cell>
          <cell r="C846">
            <v>0</v>
          </cell>
          <cell r="D846">
            <v>0</v>
          </cell>
          <cell r="E846">
            <v>0</v>
          </cell>
          <cell r="F846">
            <v>0</v>
          </cell>
        </row>
        <row r="847">
          <cell r="A847">
            <v>2120109</v>
          </cell>
          <cell r="B847" t="str">
            <v>     住宅建设与房地产市场监管</v>
          </cell>
          <cell r="C847">
            <v>0</v>
          </cell>
          <cell r="D847">
            <v>0</v>
          </cell>
          <cell r="E847">
            <v>0</v>
          </cell>
          <cell r="F847">
            <v>0</v>
          </cell>
        </row>
        <row r="848">
          <cell r="A848">
            <v>2120110</v>
          </cell>
          <cell r="B848" t="str">
            <v>     执业资格注册、资质审查</v>
          </cell>
          <cell r="C848">
            <v>0</v>
          </cell>
          <cell r="D848">
            <v>0</v>
          </cell>
          <cell r="E848">
            <v>0</v>
          </cell>
          <cell r="F848">
            <v>0</v>
          </cell>
        </row>
        <row r="849">
          <cell r="A849">
            <v>2120199</v>
          </cell>
          <cell r="B849" t="str">
            <v>     其他城乡社区管理事务支出</v>
          </cell>
          <cell r="C849">
            <v>0</v>
          </cell>
          <cell r="D849">
            <v>0</v>
          </cell>
          <cell r="E849">
            <v>0</v>
          </cell>
          <cell r="F849">
            <v>0</v>
          </cell>
        </row>
        <row r="850">
          <cell r="A850">
            <v>21202</v>
          </cell>
          <cell r="B850" t="str">
            <v>   城乡社区规划与管理</v>
          </cell>
          <cell r="C850">
            <v>13</v>
          </cell>
          <cell r="D850">
            <v>0</v>
          </cell>
          <cell r="E850">
            <v>1</v>
          </cell>
          <cell r="F850">
            <v>0</v>
          </cell>
        </row>
        <row r="851">
          <cell r="A851">
            <v>2120201</v>
          </cell>
          <cell r="B851" t="str">
            <v>     城乡社区规划与管理</v>
          </cell>
          <cell r="C851">
            <v>13</v>
          </cell>
          <cell r="D851">
            <v>0</v>
          </cell>
          <cell r="E851">
            <v>1</v>
          </cell>
          <cell r="F851">
            <v>0</v>
          </cell>
        </row>
        <row r="852">
          <cell r="A852">
            <v>21203</v>
          </cell>
          <cell r="B852" t="str">
            <v>   城乡社区公共设施</v>
          </cell>
          <cell r="C852">
            <v>1020</v>
          </cell>
          <cell r="D852">
            <v>0</v>
          </cell>
          <cell r="E852">
            <v>1157</v>
          </cell>
          <cell r="F852">
            <v>2471</v>
          </cell>
        </row>
        <row r="853">
          <cell r="A853">
            <v>2120303</v>
          </cell>
          <cell r="B853" t="str">
            <v>     小城镇基础设施建设</v>
          </cell>
          <cell r="C853">
            <v>0</v>
          </cell>
          <cell r="D853">
            <v>0</v>
          </cell>
          <cell r="E853">
            <v>0</v>
          </cell>
          <cell r="F853">
            <v>0</v>
          </cell>
        </row>
        <row r="854">
          <cell r="A854">
            <v>2120399</v>
          </cell>
          <cell r="B854" t="str">
            <v>     其他城乡社区公共设施支出</v>
          </cell>
          <cell r="C854">
            <v>1020</v>
          </cell>
          <cell r="D854">
            <v>0</v>
          </cell>
          <cell r="E854">
            <v>1157</v>
          </cell>
          <cell r="F854">
            <v>2471</v>
          </cell>
        </row>
        <row r="855">
          <cell r="A855">
            <v>21205</v>
          </cell>
          <cell r="B855" t="str">
            <v>   城乡社区环境卫生</v>
          </cell>
          <cell r="C855">
            <v>1728</v>
          </cell>
          <cell r="D855">
            <v>1410</v>
          </cell>
          <cell r="E855">
            <v>1612</v>
          </cell>
          <cell r="F855">
            <v>1536.62</v>
          </cell>
        </row>
        <row r="856">
          <cell r="A856">
            <v>2120501</v>
          </cell>
          <cell r="B856" t="str">
            <v>     城乡社区环境卫生</v>
          </cell>
          <cell r="C856">
            <v>1728</v>
          </cell>
          <cell r="D856">
            <v>1410</v>
          </cell>
          <cell r="E856">
            <v>1612</v>
          </cell>
          <cell r="F856">
            <v>1536.62</v>
          </cell>
        </row>
        <row r="857">
          <cell r="A857">
            <v>21206</v>
          </cell>
          <cell r="B857" t="str">
            <v>   建设市场管理与监督</v>
          </cell>
          <cell r="C857">
            <v>0</v>
          </cell>
          <cell r="D857">
            <v>0</v>
          </cell>
          <cell r="E857">
            <v>0</v>
          </cell>
          <cell r="F857">
            <v>0</v>
          </cell>
        </row>
        <row r="858">
          <cell r="A858">
            <v>2120601</v>
          </cell>
          <cell r="B858" t="str">
            <v>     建设市场管理与监督</v>
          </cell>
          <cell r="C858">
            <v>0</v>
          </cell>
          <cell r="D858">
            <v>0</v>
          </cell>
          <cell r="E858">
            <v>0</v>
          </cell>
          <cell r="F858">
            <v>0</v>
          </cell>
        </row>
        <row r="859">
          <cell r="A859">
            <v>21299</v>
          </cell>
          <cell r="B859" t="str">
            <v>   其他城乡社区支出</v>
          </cell>
          <cell r="C859">
            <v>0</v>
          </cell>
          <cell r="D859">
            <v>1168</v>
          </cell>
          <cell r="E859">
            <v>9950</v>
          </cell>
          <cell r="F859">
            <v>30</v>
          </cell>
        </row>
        <row r="860">
          <cell r="A860">
            <v>2129999</v>
          </cell>
          <cell r="B860" t="str">
            <v>     其他城乡社区支出</v>
          </cell>
          <cell r="C860">
            <v>0</v>
          </cell>
          <cell r="D860">
            <v>1168</v>
          </cell>
          <cell r="E860">
            <v>9950</v>
          </cell>
          <cell r="F860">
            <v>30</v>
          </cell>
        </row>
        <row r="861">
          <cell r="A861">
            <v>213</v>
          </cell>
          <cell r="B861" t="str">
            <v>农林水支出</v>
          </cell>
          <cell r="C861">
            <v>46497</v>
          </cell>
          <cell r="D861">
            <v>23088</v>
          </cell>
          <cell r="E861">
            <v>64453</v>
          </cell>
          <cell r="F861">
            <v>51255.03</v>
          </cell>
        </row>
        <row r="862">
          <cell r="A862">
            <v>21301</v>
          </cell>
          <cell r="B862" t="str">
            <v>   农业农村</v>
          </cell>
          <cell r="C862">
            <v>14545</v>
          </cell>
          <cell r="D862">
            <v>8921</v>
          </cell>
          <cell r="E862">
            <v>19604</v>
          </cell>
          <cell r="F862">
            <v>22751.22</v>
          </cell>
        </row>
        <row r="863">
          <cell r="A863">
            <v>2130101</v>
          </cell>
          <cell r="B863" t="str">
            <v>     行政运行</v>
          </cell>
          <cell r="C863">
            <v>535</v>
          </cell>
          <cell r="D863">
            <v>602</v>
          </cell>
          <cell r="E863">
            <v>346</v>
          </cell>
          <cell r="F863">
            <v>337.6</v>
          </cell>
        </row>
        <row r="864">
          <cell r="A864">
            <v>2130102</v>
          </cell>
          <cell r="B864" t="str">
            <v>     一般行政管理事务</v>
          </cell>
          <cell r="C864">
            <v>0</v>
          </cell>
          <cell r="D864">
            <v>0</v>
          </cell>
          <cell r="E864">
            <v>0</v>
          </cell>
          <cell r="F864">
            <v>0</v>
          </cell>
        </row>
        <row r="865">
          <cell r="A865">
            <v>2130103</v>
          </cell>
          <cell r="B865" t="str">
            <v>     机关服务</v>
          </cell>
          <cell r="C865">
            <v>0</v>
          </cell>
          <cell r="D865">
            <v>0</v>
          </cell>
          <cell r="E865">
            <v>0</v>
          </cell>
          <cell r="F865">
            <v>0</v>
          </cell>
        </row>
        <row r="866">
          <cell r="A866">
            <v>2130104</v>
          </cell>
          <cell r="B866" t="str">
            <v>     事业运行</v>
          </cell>
          <cell r="C866">
            <v>4891</v>
          </cell>
          <cell r="D866">
            <v>5008</v>
          </cell>
          <cell r="E866">
            <v>3784</v>
          </cell>
          <cell r="F866">
            <v>3867.93</v>
          </cell>
        </row>
        <row r="867">
          <cell r="A867">
            <v>2130105</v>
          </cell>
          <cell r="B867" t="str">
            <v>     农垦运行</v>
          </cell>
          <cell r="C867">
            <v>0</v>
          </cell>
          <cell r="D867">
            <v>0</v>
          </cell>
          <cell r="E867">
            <v>0</v>
          </cell>
          <cell r="F867">
            <v>0</v>
          </cell>
        </row>
        <row r="868">
          <cell r="A868">
            <v>2130106</v>
          </cell>
          <cell r="B868" t="str">
            <v>     科技转化与推广服务</v>
          </cell>
          <cell r="C868">
            <v>33</v>
          </cell>
          <cell r="D868">
            <v>127</v>
          </cell>
          <cell r="E868">
            <v>10</v>
          </cell>
          <cell r="F868">
            <v>313</v>
          </cell>
        </row>
        <row r="869">
          <cell r="A869">
            <v>2130108</v>
          </cell>
          <cell r="B869" t="str">
            <v>     病虫害控制</v>
          </cell>
          <cell r="C869">
            <v>132</v>
          </cell>
          <cell r="D869">
            <v>412</v>
          </cell>
          <cell r="E869">
            <v>390</v>
          </cell>
          <cell r="F869">
            <v>552</v>
          </cell>
        </row>
        <row r="870">
          <cell r="A870">
            <v>2130109</v>
          </cell>
          <cell r="B870" t="str">
            <v>     农产品质量安全</v>
          </cell>
          <cell r="C870">
            <v>46</v>
          </cell>
          <cell r="D870">
            <v>0</v>
          </cell>
          <cell r="E870">
            <v>35</v>
          </cell>
          <cell r="F870">
            <v>317.79</v>
          </cell>
        </row>
        <row r="871">
          <cell r="A871">
            <v>2130110</v>
          </cell>
          <cell r="B871" t="str">
            <v>     执法监管</v>
          </cell>
          <cell r="C871">
            <v>0</v>
          </cell>
          <cell r="D871">
            <v>0</v>
          </cell>
          <cell r="E871">
            <v>0</v>
          </cell>
          <cell r="F871">
            <v>0</v>
          </cell>
        </row>
        <row r="872">
          <cell r="A872">
            <v>2130111</v>
          </cell>
          <cell r="B872" t="str">
            <v>     统计监测与信息服务</v>
          </cell>
          <cell r="C872">
            <v>0</v>
          </cell>
          <cell r="D872">
            <v>0</v>
          </cell>
          <cell r="E872">
            <v>9</v>
          </cell>
          <cell r="F872">
            <v>0</v>
          </cell>
        </row>
        <row r="873">
          <cell r="A873">
            <v>2130112</v>
          </cell>
          <cell r="B873" t="str">
            <v>     行业业务管理</v>
          </cell>
          <cell r="C873">
            <v>1</v>
          </cell>
          <cell r="D873">
            <v>0</v>
          </cell>
          <cell r="E873">
            <v>0</v>
          </cell>
          <cell r="F873">
            <v>0</v>
          </cell>
        </row>
        <row r="874">
          <cell r="A874">
            <v>2130114</v>
          </cell>
          <cell r="B874" t="str">
            <v>     对外交流与合作</v>
          </cell>
          <cell r="C874">
            <v>0</v>
          </cell>
          <cell r="D874">
            <v>0</v>
          </cell>
          <cell r="E874">
            <v>0</v>
          </cell>
          <cell r="F874">
            <v>0</v>
          </cell>
        </row>
        <row r="875">
          <cell r="A875">
            <v>2130119</v>
          </cell>
          <cell r="B875" t="str">
            <v>     防灾救灾</v>
          </cell>
          <cell r="C875">
            <v>8</v>
          </cell>
          <cell r="D875">
            <v>0</v>
          </cell>
          <cell r="E875">
            <v>69</v>
          </cell>
          <cell r="F875">
            <v>684</v>
          </cell>
        </row>
        <row r="876">
          <cell r="A876">
            <v>2130120</v>
          </cell>
          <cell r="B876" t="str">
            <v>     稳定农民收入补贴</v>
          </cell>
          <cell r="C876">
            <v>0</v>
          </cell>
          <cell r="D876">
            <v>0</v>
          </cell>
          <cell r="E876">
            <v>558</v>
          </cell>
          <cell r="F876">
            <v>0</v>
          </cell>
        </row>
        <row r="877">
          <cell r="A877">
            <v>2130121</v>
          </cell>
          <cell r="B877" t="str">
            <v>     农业结构调整补贴</v>
          </cell>
          <cell r="C877">
            <v>0</v>
          </cell>
          <cell r="D877">
            <v>0</v>
          </cell>
          <cell r="E877">
            <v>0</v>
          </cell>
          <cell r="F877">
            <v>0</v>
          </cell>
        </row>
        <row r="878">
          <cell r="A878">
            <v>2130122</v>
          </cell>
          <cell r="B878" t="str">
            <v>     农业生产发展</v>
          </cell>
          <cell r="C878">
            <v>2171</v>
          </cell>
          <cell r="D878">
            <v>749</v>
          </cell>
          <cell r="E878">
            <v>8765</v>
          </cell>
          <cell r="F878">
            <v>9220.36</v>
          </cell>
        </row>
        <row r="879">
          <cell r="A879">
            <v>2130124</v>
          </cell>
          <cell r="B879" t="str">
            <v>     农村合作经济</v>
          </cell>
          <cell r="C879">
            <v>70</v>
          </cell>
          <cell r="D879">
            <v>888</v>
          </cell>
          <cell r="E879">
            <v>55</v>
          </cell>
          <cell r="F879">
            <v>0</v>
          </cell>
        </row>
        <row r="880">
          <cell r="A880">
            <v>2130125</v>
          </cell>
          <cell r="B880" t="str">
            <v>     农产品加工与促销</v>
          </cell>
          <cell r="C880">
            <v>0</v>
          </cell>
          <cell r="D880">
            <v>44</v>
          </cell>
          <cell r="E880">
            <v>0</v>
          </cell>
          <cell r="F880">
            <v>0</v>
          </cell>
        </row>
        <row r="881">
          <cell r="A881">
            <v>2130126</v>
          </cell>
          <cell r="B881" t="str">
            <v>     农村社会事业</v>
          </cell>
          <cell r="C881">
            <v>1361</v>
          </cell>
          <cell r="D881">
            <v>550</v>
          </cell>
          <cell r="E881">
            <v>1112</v>
          </cell>
          <cell r="F881">
            <v>1900</v>
          </cell>
        </row>
        <row r="882">
          <cell r="A882">
            <v>2130135</v>
          </cell>
          <cell r="B882" t="str">
            <v>     农业资源保护修复与利用</v>
          </cell>
          <cell r="C882">
            <v>1493</v>
          </cell>
          <cell r="D882">
            <v>531</v>
          </cell>
          <cell r="E882">
            <v>1416</v>
          </cell>
          <cell r="F882">
            <v>1548.04</v>
          </cell>
        </row>
        <row r="883">
          <cell r="A883">
            <v>2130142</v>
          </cell>
          <cell r="B883" t="str">
            <v>     农村道路建设</v>
          </cell>
          <cell r="C883">
            <v>120</v>
          </cell>
          <cell r="D883">
            <v>0</v>
          </cell>
          <cell r="E883">
            <v>0</v>
          </cell>
          <cell r="F883">
            <v>0</v>
          </cell>
        </row>
        <row r="884">
          <cell r="A884">
            <v>2130148</v>
          </cell>
          <cell r="B884" t="str">
            <v>     渔业发展</v>
          </cell>
          <cell r="C884">
            <v>54</v>
          </cell>
          <cell r="D884">
            <v>0</v>
          </cell>
          <cell r="E884">
            <v>17</v>
          </cell>
          <cell r="F884">
            <v>0</v>
          </cell>
        </row>
        <row r="885">
          <cell r="A885">
            <v>2130152</v>
          </cell>
          <cell r="B885" t="str">
            <v>     对高校毕业生到基层任职补助</v>
          </cell>
          <cell r="C885">
            <v>0</v>
          </cell>
          <cell r="D885">
            <v>0</v>
          </cell>
          <cell r="E885">
            <v>0</v>
          </cell>
          <cell r="F885">
            <v>0</v>
          </cell>
        </row>
        <row r="886">
          <cell r="A886">
            <v>2130153</v>
          </cell>
          <cell r="B886" t="str">
            <v>     农田建设</v>
          </cell>
          <cell r="C886">
            <v>2740</v>
          </cell>
          <cell r="D886">
            <v>0</v>
          </cell>
          <cell r="E886">
            <v>2125</v>
          </cell>
          <cell r="F886">
            <v>3035</v>
          </cell>
        </row>
        <row r="887">
          <cell r="A887">
            <v>2130199</v>
          </cell>
          <cell r="B887" t="str">
            <v>     其他农业农村支出</v>
          </cell>
          <cell r="C887">
            <v>890</v>
          </cell>
          <cell r="D887">
            <v>10</v>
          </cell>
          <cell r="E887">
            <v>913</v>
          </cell>
          <cell r="F887">
            <v>975.5</v>
          </cell>
        </row>
        <row r="888">
          <cell r="A888">
            <v>21302</v>
          </cell>
          <cell r="B888" t="str">
            <v>   林业和草原</v>
          </cell>
          <cell r="C888">
            <v>6888</v>
          </cell>
          <cell r="D888">
            <v>4721</v>
          </cell>
          <cell r="E888">
            <v>9300</v>
          </cell>
          <cell r="F888">
            <v>5501.37</v>
          </cell>
        </row>
        <row r="889">
          <cell r="A889">
            <v>2130201</v>
          </cell>
          <cell r="B889" t="str">
            <v>     行政运行</v>
          </cell>
          <cell r="C889">
            <v>224</v>
          </cell>
          <cell r="D889">
            <v>187</v>
          </cell>
          <cell r="E889">
            <v>162</v>
          </cell>
          <cell r="F889">
            <v>163.81</v>
          </cell>
        </row>
        <row r="890">
          <cell r="A890">
            <v>2130202</v>
          </cell>
          <cell r="B890" t="str">
            <v>     一般行政管理事务</v>
          </cell>
          <cell r="C890">
            <v>0</v>
          </cell>
          <cell r="D890">
            <v>0</v>
          </cell>
          <cell r="E890">
            <v>0</v>
          </cell>
          <cell r="F890">
            <v>0</v>
          </cell>
        </row>
        <row r="891">
          <cell r="A891">
            <v>2130203</v>
          </cell>
          <cell r="B891" t="str">
            <v>     机关服务</v>
          </cell>
          <cell r="C891">
            <v>0</v>
          </cell>
          <cell r="D891">
            <v>0</v>
          </cell>
          <cell r="E891">
            <v>0</v>
          </cell>
          <cell r="F891">
            <v>0</v>
          </cell>
        </row>
        <row r="892">
          <cell r="A892">
            <v>2130204</v>
          </cell>
          <cell r="B892" t="str">
            <v>     事业机构</v>
          </cell>
          <cell r="C892">
            <v>1779</v>
          </cell>
          <cell r="D892">
            <v>1671</v>
          </cell>
          <cell r="E892">
            <v>1380</v>
          </cell>
          <cell r="F892">
            <v>1352.43</v>
          </cell>
        </row>
        <row r="893">
          <cell r="A893">
            <v>2130205</v>
          </cell>
          <cell r="B893" t="str">
            <v>     森林资源培育</v>
          </cell>
          <cell r="C893">
            <v>180</v>
          </cell>
          <cell r="D893">
            <v>58</v>
          </cell>
          <cell r="E893">
            <v>896</v>
          </cell>
          <cell r="F893">
            <v>1116.72</v>
          </cell>
        </row>
        <row r="894">
          <cell r="A894">
            <v>2130206</v>
          </cell>
          <cell r="B894" t="str">
            <v>     技术推广与转化</v>
          </cell>
          <cell r="C894">
            <v>0</v>
          </cell>
          <cell r="D894">
            <v>0</v>
          </cell>
          <cell r="E894">
            <v>0</v>
          </cell>
          <cell r="F894">
            <v>0</v>
          </cell>
        </row>
        <row r="895">
          <cell r="A895">
            <v>2130207</v>
          </cell>
          <cell r="B895" t="str">
            <v>     森林资源管理</v>
          </cell>
          <cell r="C895">
            <v>0</v>
          </cell>
          <cell r="D895">
            <v>0</v>
          </cell>
          <cell r="E895">
            <v>224</v>
          </cell>
          <cell r="F895">
            <v>304.76</v>
          </cell>
        </row>
        <row r="896">
          <cell r="A896">
            <v>2130209</v>
          </cell>
          <cell r="B896" t="str">
            <v>     森林生态效益补偿</v>
          </cell>
          <cell r="C896">
            <v>3894</v>
          </cell>
          <cell r="D896">
            <v>2241</v>
          </cell>
          <cell r="E896">
            <v>3099</v>
          </cell>
          <cell r="F896">
            <v>1997.14</v>
          </cell>
        </row>
        <row r="897">
          <cell r="A897">
            <v>2130210</v>
          </cell>
          <cell r="B897" t="str">
            <v>     自然保护区等管理</v>
          </cell>
          <cell r="C897">
            <v>0</v>
          </cell>
          <cell r="D897">
            <v>0</v>
          </cell>
          <cell r="E897">
            <v>0</v>
          </cell>
          <cell r="F897">
            <v>0</v>
          </cell>
        </row>
        <row r="898">
          <cell r="A898">
            <v>2130211</v>
          </cell>
          <cell r="B898" t="str">
            <v>     动植物保护</v>
          </cell>
          <cell r="C898">
            <v>2</v>
          </cell>
          <cell r="D898">
            <v>0</v>
          </cell>
          <cell r="E898">
            <v>0</v>
          </cell>
          <cell r="F898">
            <v>0</v>
          </cell>
        </row>
        <row r="899">
          <cell r="A899">
            <v>2130212</v>
          </cell>
          <cell r="B899" t="str">
            <v>     湿地保护</v>
          </cell>
          <cell r="C899">
            <v>0</v>
          </cell>
          <cell r="D899">
            <v>0</v>
          </cell>
          <cell r="E899">
            <v>90</v>
          </cell>
          <cell r="F899">
            <v>0</v>
          </cell>
        </row>
        <row r="900">
          <cell r="A900">
            <v>2130213</v>
          </cell>
          <cell r="B900" t="str">
            <v>     执法与监督</v>
          </cell>
          <cell r="C900">
            <v>0</v>
          </cell>
          <cell r="D900">
            <v>0</v>
          </cell>
          <cell r="E900">
            <v>0</v>
          </cell>
          <cell r="F900">
            <v>0</v>
          </cell>
        </row>
        <row r="901">
          <cell r="A901">
            <v>2130217</v>
          </cell>
          <cell r="B901" t="str">
            <v>     防沙治沙</v>
          </cell>
          <cell r="C901">
            <v>0</v>
          </cell>
          <cell r="D901">
            <v>0</v>
          </cell>
          <cell r="E901">
            <v>0</v>
          </cell>
          <cell r="F901">
            <v>0</v>
          </cell>
        </row>
        <row r="902">
          <cell r="A902">
            <v>2130220</v>
          </cell>
          <cell r="B902" t="str">
            <v>     对外合作与交流</v>
          </cell>
          <cell r="C902">
            <v>0</v>
          </cell>
          <cell r="D902">
            <v>0</v>
          </cell>
          <cell r="E902">
            <v>0</v>
          </cell>
          <cell r="F902">
            <v>0</v>
          </cell>
        </row>
        <row r="903">
          <cell r="A903">
            <v>2130221</v>
          </cell>
          <cell r="B903" t="str">
            <v>     产业化管理</v>
          </cell>
          <cell r="C903">
            <v>0</v>
          </cell>
          <cell r="D903">
            <v>0</v>
          </cell>
          <cell r="E903">
            <v>0</v>
          </cell>
          <cell r="F903">
            <v>0</v>
          </cell>
        </row>
        <row r="904">
          <cell r="A904">
            <v>2130223</v>
          </cell>
          <cell r="B904" t="str">
            <v>     信息管理</v>
          </cell>
          <cell r="C904">
            <v>0</v>
          </cell>
          <cell r="D904">
            <v>0</v>
          </cell>
          <cell r="E904">
            <v>0</v>
          </cell>
          <cell r="F904">
            <v>0</v>
          </cell>
        </row>
        <row r="905">
          <cell r="A905">
            <v>2130226</v>
          </cell>
          <cell r="B905" t="str">
            <v>     林区公共支出</v>
          </cell>
          <cell r="C905">
            <v>0</v>
          </cell>
          <cell r="D905">
            <v>0</v>
          </cell>
          <cell r="E905">
            <v>0</v>
          </cell>
          <cell r="F905">
            <v>0</v>
          </cell>
        </row>
        <row r="906">
          <cell r="A906">
            <v>2130227</v>
          </cell>
          <cell r="B906" t="str">
            <v>     贷款贴息</v>
          </cell>
          <cell r="C906">
            <v>0</v>
          </cell>
          <cell r="D906">
            <v>0</v>
          </cell>
          <cell r="E906">
            <v>0</v>
          </cell>
          <cell r="F906">
            <v>0</v>
          </cell>
        </row>
        <row r="907">
          <cell r="A907">
            <v>2130232</v>
          </cell>
          <cell r="B907" t="str">
            <v>     成品油价格改革对林业的补贴</v>
          </cell>
          <cell r="C907">
            <v>0</v>
          </cell>
          <cell r="D907">
            <v>0</v>
          </cell>
          <cell r="E907">
            <v>0</v>
          </cell>
          <cell r="F907">
            <v>0</v>
          </cell>
        </row>
        <row r="908">
          <cell r="A908">
            <v>2130234</v>
          </cell>
          <cell r="B908" t="str">
            <v>     林业草原防灾减灾</v>
          </cell>
          <cell r="C908">
            <v>219</v>
          </cell>
          <cell r="D908">
            <v>260</v>
          </cell>
          <cell r="E908">
            <v>462</v>
          </cell>
          <cell r="F908">
            <v>510.51</v>
          </cell>
        </row>
        <row r="909">
          <cell r="A909">
            <v>2130235</v>
          </cell>
          <cell r="B909" t="str">
            <v>     国家公园</v>
          </cell>
          <cell r="C909">
            <v>0</v>
          </cell>
          <cell r="D909">
            <v>0</v>
          </cell>
          <cell r="E909">
            <v>0</v>
          </cell>
          <cell r="F909">
            <v>0</v>
          </cell>
        </row>
        <row r="910">
          <cell r="A910">
            <v>2130236</v>
          </cell>
          <cell r="B910" t="str">
            <v>     草原管理</v>
          </cell>
          <cell r="C910">
            <v>0</v>
          </cell>
          <cell r="D910">
            <v>0</v>
          </cell>
          <cell r="E910">
            <v>0</v>
          </cell>
          <cell r="F910">
            <v>0</v>
          </cell>
        </row>
        <row r="911">
          <cell r="A911">
            <v>2130237</v>
          </cell>
          <cell r="B911" t="str">
            <v>     行业业务管理</v>
          </cell>
          <cell r="C911">
            <v>0</v>
          </cell>
          <cell r="D911">
            <v>0</v>
          </cell>
          <cell r="E911">
            <v>0</v>
          </cell>
          <cell r="F911">
            <v>0</v>
          </cell>
        </row>
        <row r="912">
          <cell r="A912">
            <v>2130238</v>
          </cell>
          <cell r="B912" t="str">
            <v>     退耕还林还草</v>
          </cell>
          <cell r="C912" t="str">
            <v/>
          </cell>
          <cell r="D912">
            <v>0</v>
          </cell>
          <cell r="E912">
            <v>0</v>
          </cell>
          <cell r="F912">
            <v>56</v>
          </cell>
        </row>
        <row r="913">
          <cell r="A913">
            <v>2130299</v>
          </cell>
          <cell r="B913" t="str">
            <v>     其他林业和草原支出</v>
          </cell>
          <cell r="C913">
            <v>590</v>
          </cell>
          <cell r="D913">
            <v>304</v>
          </cell>
          <cell r="E913">
            <v>2987</v>
          </cell>
          <cell r="F913">
            <v>0</v>
          </cell>
        </row>
        <row r="914">
          <cell r="A914">
            <v>21303</v>
          </cell>
          <cell r="B914" t="str">
            <v>   水利</v>
          </cell>
          <cell r="C914">
            <v>3445</v>
          </cell>
          <cell r="D914">
            <v>3844</v>
          </cell>
          <cell r="E914">
            <v>9079</v>
          </cell>
          <cell r="F914">
            <v>9658.73</v>
          </cell>
        </row>
        <row r="915">
          <cell r="A915">
            <v>2130301</v>
          </cell>
          <cell r="B915" t="str">
            <v>     行政运行</v>
          </cell>
          <cell r="C915">
            <v>270</v>
          </cell>
          <cell r="D915">
            <v>261</v>
          </cell>
          <cell r="E915">
            <v>198</v>
          </cell>
          <cell r="F915">
            <v>199.79</v>
          </cell>
        </row>
        <row r="916">
          <cell r="A916">
            <v>2130302</v>
          </cell>
          <cell r="B916" t="str">
            <v>     一般行政管理事务</v>
          </cell>
          <cell r="C916">
            <v>0</v>
          </cell>
          <cell r="D916">
            <v>0</v>
          </cell>
          <cell r="E916">
            <v>0</v>
          </cell>
          <cell r="F916">
            <v>0</v>
          </cell>
        </row>
        <row r="917">
          <cell r="A917">
            <v>2130303</v>
          </cell>
          <cell r="B917" t="str">
            <v>     机关服务</v>
          </cell>
          <cell r="C917">
            <v>0</v>
          </cell>
          <cell r="D917">
            <v>0</v>
          </cell>
          <cell r="E917">
            <v>0</v>
          </cell>
          <cell r="F917">
            <v>0</v>
          </cell>
        </row>
        <row r="918">
          <cell r="A918">
            <v>2130304</v>
          </cell>
          <cell r="B918" t="str">
            <v>     水利行业业务管理</v>
          </cell>
          <cell r="C918">
            <v>0</v>
          </cell>
          <cell r="D918">
            <v>0</v>
          </cell>
          <cell r="E918">
            <v>0</v>
          </cell>
          <cell r="F918">
            <v>0</v>
          </cell>
        </row>
        <row r="919">
          <cell r="A919">
            <v>2130305</v>
          </cell>
          <cell r="B919" t="str">
            <v>     水利工程建设</v>
          </cell>
          <cell r="C919">
            <v>50</v>
          </cell>
          <cell r="D919">
            <v>0</v>
          </cell>
          <cell r="E919">
            <v>2335</v>
          </cell>
          <cell r="F919">
            <v>6900</v>
          </cell>
        </row>
        <row r="920">
          <cell r="A920">
            <v>2130306</v>
          </cell>
          <cell r="B920" t="str">
            <v>     水利工程运行与维护</v>
          </cell>
          <cell r="C920">
            <v>0</v>
          </cell>
          <cell r="D920">
            <v>0</v>
          </cell>
          <cell r="E920">
            <v>180</v>
          </cell>
          <cell r="F920">
            <v>90</v>
          </cell>
        </row>
        <row r="921">
          <cell r="A921">
            <v>2130307</v>
          </cell>
          <cell r="B921" t="str">
            <v>     长江黄河等流域管理</v>
          </cell>
          <cell r="C921">
            <v>0</v>
          </cell>
          <cell r="D921">
            <v>0</v>
          </cell>
          <cell r="E921">
            <v>0</v>
          </cell>
          <cell r="F921">
            <v>0</v>
          </cell>
        </row>
        <row r="922">
          <cell r="A922">
            <v>2130308</v>
          </cell>
          <cell r="B922" t="str">
            <v>     水利前期工作</v>
          </cell>
          <cell r="C922">
            <v>0</v>
          </cell>
          <cell r="D922">
            <v>0</v>
          </cell>
          <cell r="E922">
            <v>0</v>
          </cell>
          <cell r="F922">
            <v>0</v>
          </cell>
        </row>
        <row r="923">
          <cell r="A923">
            <v>2130309</v>
          </cell>
          <cell r="B923" t="str">
            <v>     水利执法监督</v>
          </cell>
          <cell r="C923">
            <v>0</v>
          </cell>
          <cell r="D923">
            <v>0</v>
          </cell>
          <cell r="E923">
            <v>0</v>
          </cell>
          <cell r="F923">
            <v>0</v>
          </cell>
        </row>
        <row r="924">
          <cell r="A924">
            <v>2130310</v>
          </cell>
          <cell r="B924" t="str">
            <v>     水土保持</v>
          </cell>
          <cell r="C924">
            <v>0</v>
          </cell>
          <cell r="D924">
            <v>0</v>
          </cell>
          <cell r="E924">
            <v>80</v>
          </cell>
          <cell r="F924">
            <v>100</v>
          </cell>
        </row>
        <row r="925">
          <cell r="A925">
            <v>2130311</v>
          </cell>
          <cell r="B925" t="str">
            <v>     水资源节约管理与保护</v>
          </cell>
          <cell r="C925">
            <v>0</v>
          </cell>
          <cell r="D925">
            <v>0</v>
          </cell>
          <cell r="E925">
            <v>20</v>
          </cell>
          <cell r="F925">
            <v>0</v>
          </cell>
        </row>
        <row r="926">
          <cell r="A926">
            <v>2130312</v>
          </cell>
          <cell r="B926" t="str">
            <v>     水质监测</v>
          </cell>
          <cell r="C926">
            <v>0</v>
          </cell>
          <cell r="D926">
            <v>0</v>
          </cell>
          <cell r="E926">
            <v>0</v>
          </cell>
          <cell r="F926">
            <v>0</v>
          </cell>
        </row>
        <row r="927">
          <cell r="A927">
            <v>2130313</v>
          </cell>
          <cell r="B927" t="str">
            <v>     水文测报</v>
          </cell>
          <cell r="C927">
            <v>0</v>
          </cell>
          <cell r="D927">
            <v>0</v>
          </cell>
          <cell r="E927">
            <v>0</v>
          </cell>
          <cell r="F927">
            <v>0</v>
          </cell>
        </row>
        <row r="928">
          <cell r="A928">
            <v>2130314</v>
          </cell>
          <cell r="B928" t="str">
            <v>     防汛</v>
          </cell>
          <cell r="C928">
            <v>22</v>
          </cell>
          <cell r="D928">
            <v>0</v>
          </cell>
          <cell r="E928">
            <v>45</v>
          </cell>
          <cell r="F928">
            <v>0</v>
          </cell>
        </row>
        <row r="929">
          <cell r="A929">
            <v>2130315</v>
          </cell>
          <cell r="B929" t="str">
            <v>     抗旱</v>
          </cell>
          <cell r="C929">
            <v>48</v>
          </cell>
          <cell r="D929">
            <v>4</v>
          </cell>
          <cell r="E929">
            <v>552</v>
          </cell>
          <cell r="F929">
            <v>1245</v>
          </cell>
        </row>
        <row r="930">
          <cell r="A930">
            <v>2130316</v>
          </cell>
          <cell r="B930" t="str">
            <v>     农村水利</v>
          </cell>
          <cell r="C930">
            <v>1282</v>
          </cell>
          <cell r="D930">
            <v>1504</v>
          </cell>
          <cell r="E930">
            <v>2653</v>
          </cell>
          <cell r="F930">
            <v>0</v>
          </cell>
        </row>
        <row r="931">
          <cell r="A931">
            <v>2130317</v>
          </cell>
          <cell r="B931" t="str">
            <v>     水利技术推广</v>
          </cell>
          <cell r="C931">
            <v>0</v>
          </cell>
          <cell r="D931">
            <v>0</v>
          </cell>
          <cell r="E931">
            <v>0</v>
          </cell>
          <cell r="F931">
            <v>0</v>
          </cell>
        </row>
        <row r="932">
          <cell r="A932">
            <v>2130318</v>
          </cell>
          <cell r="B932" t="str">
            <v>     国际河流治理与管理</v>
          </cell>
          <cell r="C932">
            <v>0</v>
          </cell>
          <cell r="D932">
            <v>0</v>
          </cell>
          <cell r="E932">
            <v>0</v>
          </cell>
          <cell r="F932">
            <v>0</v>
          </cell>
        </row>
        <row r="933">
          <cell r="A933">
            <v>2130319</v>
          </cell>
          <cell r="B933" t="str">
            <v>     江河湖库水系综合整治</v>
          </cell>
          <cell r="C933">
            <v>97</v>
          </cell>
          <cell r="D933">
            <v>0</v>
          </cell>
          <cell r="E933">
            <v>628</v>
          </cell>
          <cell r="F933">
            <v>0</v>
          </cell>
        </row>
        <row r="934">
          <cell r="A934">
            <v>2130321</v>
          </cell>
          <cell r="B934" t="str">
            <v>     大中型水库移民后期扶持专项支出</v>
          </cell>
          <cell r="C934">
            <v>0</v>
          </cell>
          <cell r="D934">
            <v>0</v>
          </cell>
          <cell r="E934">
            <v>0</v>
          </cell>
          <cell r="F934">
            <v>0</v>
          </cell>
        </row>
        <row r="935">
          <cell r="A935">
            <v>2130322</v>
          </cell>
          <cell r="B935" t="str">
            <v>     水利安全监督</v>
          </cell>
          <cell r="C935">
            <v>0</v>
          </cell>
          <cell r="D935">
            <v>0</v>
          </cell>
          <cell r="E935">
            <v>0</v>
          </cell>
          <cell r="F935">
            <v>0</v>
          </cell>
        </row>
        <row r="936">
          <cell r="A936">
            <v>2130333</v>
          </cell>
          <cell r="B936" t="str">
            <v>     信息管理</v>
          </cell>
          <cell r="C936">
            <v>0</v>
          </cell>
          <cell r="D936">
            <v>0</v>
          </cell>
          <cell r="E936">
            <v>0</v>
          </cell>
          <cell r="F936">
            <v>0</v>
          </cell>
        </row>
        <row r="937">
          <cell r="A937">
            <v>2130334</v>
          </cell>
          <cell r="B937" t="str">
            <v>     水利建设征地及移民支出</v>
          </cell>
          <cell r="C937">
            <v>0</v>
          </cell>
          <cell r="D937">
            <v>415</v>
          </cell>
          <cell r="E937">
            <v>0</v>
          </cell>
          <cell r="F937">
            <v>0</v>
          </cell>
        </row>
        <row r="938">
          <cell r="A938">
            <v>2130335</v>
          </cell>
          <cell r="B938" t="str">
            <v>     农村人畜饮水</v>
          </cell>
          <cell r="C938">
            <v>20</v>
          </cell>
          <cell r="D938">
            <v>0</v>
          </cell>
          <cell r="E938">
            <v>244</v>
          </cell>
          <cell r="F938">
            <v>0</v>
          </cell>
        </row>
        <row r="939">
          <cell r="A939">
            <v>2130336</v>
          </cell>
          <cell r="B939" t="str">
            <v>     南水北调工程建设</v>
          </cell>
          <cell r="C939">
            <v>0</v>
          </cell>
          <cell r="D939">
            <v>0</v>
          </cell>
          <cell r="E939">
            <v>0</v>
          </cell>
          <cell r="F939">
            <v>0</v>
          </cell>
        </row>
        <row r="940">
          <cell r="A940">
            <v>2130337</v>
          </cell>
          <cell r="B940" t="str">
            <v>     南水北调工程管理</v>
          </cell>
          <cell r="C940">
            <v>0</v>
          </cell>
          <cell r="D940">
            <v>0</v>
          </cell>
          <cell r="E940">
            <v>0</v>
          </cell>
          <cell r="F940">
            <v>0</v>
          </cell>
        </row>
        <row r="941">
          <cell r="A941">
            <v>2130399</v>
          </cell>
          <cell r="B941" t="str">
            <v>     其他水利支出</v>
          </cell>
          <cell r="C941">
            <v>1656</v>
          </cell>
          <cell r="D941">
            <v>1660</v>
          </cell>
          <cell r="E941">
            <v>2144</v>
          </cell>
          <cell r="F941">
            <v>1123.94</v>
          </cell>
        </row>
        <row r="942">
          <cell r="A942">
            <v>21305</v>
          </cell>
          <cell r="B942" t="str">
            <v>   巩固脱贫衔接乡村振兴</v>
          </cell>
          <cell r="C942">
            <v>4499</v>
          </cell>
          <cell r="D942">
            <v>3986</v>
          </cell>
          <cell r="E942">
            <v>6270</v>
          </cell>
          <cell r="F942">
            <v>6289.07</v>
          </cell>
        </row>
        <row r="943">
          <cell r="A943">
            <v>2130501</v>
          </cell>
          <cell r="B943" t="str">
            <v>     行政运行</v>
          </cell>
          <cell r="C943">
            <v>216</v>
          </cell>
          <cell r="D943">
            <v>205</v>
          </cell>
          <cell r="E943">
            <v>183</v>
          </cell>
          <cell r="F943">
            <v>219.07</v>
          </cell>
        </row>
        <row r="944">
          <cell r="A944">
            <v>2130502</v>
          </cell>
          <cell r="B944" t="str">
            <v>     一般行政管理事务</v>
          </cell>
          <cell r="C944">
            <v>0</v>
          </cell>
          <cell r="D944">
            <v>0</v>
          </cell>
          <cell r="E944">
            <v>0</v>
          </cell>
          <cell r="F944">
            <v>0</v>
          </cell>
        </row>
        <row r="945">
          <cell r="A945">
            <v>2130503</v>
          </cell>
          <cell r="B945" t="str">
            <v>     机关服务</v>
          </cell>
          <cell r="C945">
            <v>0</v>
          </cell>
          <cell r="D945">
            <v>0</v>
          </cell>
          <cell r="E945">
            <v>0</v>
          </cell>
          <cell r="F945">
            <v>0</v>
          </cell>
        </row>
        <row r="946">
          <cell r="A946">
            <v>2130504</v>
          </cell>
          <cell r="B946" t="str">
            <v>     农村基础设施建设</v>
          </cell>
          <cell r="C946">
            <v>1523</v>
          </cell>
          <cell r="D946">
            <v>0</v>
          </cell>
          <cell r="E946">
            <v>1358</v>
          </cell>
          <cell r="F946">
            <v>1100</v>
          </cell>
        </row>
        <row r="947">
          <cell r="A947">
            <v>2130505</v>
          </cell>
          <cell r="B947" t="str">
            <v>     生产发展</v>
          </cell>
          <cell r="C947">
            <v>2313</v>
          </cell>
          <cell r="D947">
            <v>0</v>
          </cell>
          <cell r="E947">
            <v>3601</v>
          </cell>
          <cell r="F947">
            <v>1000</v>
          </cell>
        </row>
        <row r="948">
          <cell r="A948">
            <v>2130506</v>
          </cell>
          <cell r="B948" t="str">
            <v>     社会发展</v>
          </cell>
          <cell r="C948">
            <v>0</v>
          </cell>
          <cell r="D948">
            <v>0</v>
          </cell>
          <cell r="E948">
            <v>0</v>
          </cell>
          <cell r="F948">
            <v>0</v>
          </cell>
        </row>
        <row r="949">
          <cell r="A949">
            <v>2130507</v>
          </cell>
          <cell r="B949" t="str">
            <v>     贷款奖补和贴息</v>
          </cell>
          <cell r="C949">
            <v>152</v>
          </cell>
          <cell r="D949">
            <v>0</v>
          </cell>
          <cell r="E949">
            <v>100</v>
          </cell>
          <cell r="F949">
            <v>500</v>
          </cell>
        </row>
        <row r="950">
          <cell r="A950">
            <v>2130508</v>
          </cell>
          <cell r="B950" t="str">
            <v>     “三西”农业建设专项补助</v>
          </cell>
          <cell r="C950">
            <v>0</v>
          </cell>
          <cell r="D950">
            <v>0</v>
          </cell>
          <cell r="E950">
            <v>0</v>
          </cell>
          <cell r="F950">
            <v>0</v>
          </cell>
        </row>
        <row r="951">
          <cell r="A951">
            <v>2130550</v>
          </cell>
          <cell r="B951" t="str">
            <v>     事业运行</v>
          </cell>
          <cell r="C951">
            <v>0</v>
          </cell>
          <cell r="D951">
            <v>0</v>
          </cell>
          <cell r="E951">
            <v>0</v>
          </cell>
          <cell r="F951">
            <v>0</v>
          </cell>
        </row>
        <row r="952">
          <cell r="A952">
            <v>2130599</v>
          </cell>
          <cell r="B952" t="str">
            <v>     其他巩固脱贫衔接乡村振兴支出</v>
          </cell>
          <cell r="C952">
            <v>295</v>
          </cell>
          <cell r="D952">
            <v>3781</v>
          </cell>
          <cell r="E952">
            <v>1028</v>
          </cell>
          <cell r="F952">
            <v>3470</v>
          </cell>
        </row>
        <row r="953">
          <cell r="A953">
            <v>21307</v>
          </cell>
          <cell r="B953" t="str">
            <v>   农村综合改革</v>
          </cell>
          <cell r="C953">
            <v>730</v>
          </cell>
          <cell r="D953">
            <v>0</v>
          </cell>
          <cell r="E953">
            <v>520</v>
          </cell>
          <cell r="F953">
            <v>1325</v>
          </cell>
        </row>
        <row r="954">
          <cell r="A954">
            <v>2130701</v>
          </cell>
          <cell r="B954" t="str">
            <v>     对村级公益事业建设的补助</v>
          </cell>
          <cell r="C954">
            <v>180</v>
          </cell>
          <cell r="D954">
            <v>0</v>
          </cell>
          <cell r="E954">
            <v>370</v>
          </cell>
          <cell r="F954">
            <v>550</v>
          </cell>
        </row>
        <row r="955">
          <cell r="A955">
            <v>2130704</v>
          </cell>
          <cell r="B955" t="str">
            <v>     国有农场办社会职能改革补助</v>
          </cell>
          <cell r="C955">
            <v>0</v>
          </cell>
          <cell r="D955">
            <v>0</v>
          </cell>
          <cell r="E955">
            <v>0</v>
          </cell>
          <cell r="F955">
            <v>0</v>
          </cell>
        </row>
        <row r="956">
          <cell r="A956">
            <v>2130705</v>
          </cell>
          <cell r="B956" t="str">
            <v>     对村民委员会和村党支部的补助</v>
          </cell>
          <cell r="C956">
            <v>0</v>
          </cell>
          <cell r="D956">
            <v>0</v>
          </cell>
          <cell r="E956">
            <v>0</v>
          </cell>
          <cell r="F956">
            <v>0</v>
          </cell>
        </row>
        <row r="957">
          <cell r="A957">
            <v>2130706</v>
          </cell>
          <cell r="B957" t="str">
            <v>     对村集体经济组织的补助</v>
          </cell>
          <cell r="C957">
            <v>550</v>
          </cell>
          <cell r="D957">
            <v>0</v>
          </cell>
          <cell r="E957">
            <v>150</v>
          </cell>
          <cell r="F957">
            <v>150</v>
          </cell>
        </row>
        <row r="958">
          <cell r="A958">
            <v>2130707</v>
          </cell>
          <cell r="B958" t="str">
            <v>     农村综合改革示范试点补助</v>
          </cell>
          <cell r="C958">
            <v>0</v>
          </cell>
          <cell r="D958">
            <v>0</v>
          </cell>
          <cell r="E958">
            <v>0</v>
          </cell>
          <cell r="F958">
            <v>60</v>
          </cell>
        </row>
        <row r="959">
          <cell r="A959">
            <v>2130799</v>
          </cell>
          <cell r="B959" t="str">
            <v>     其他农村综合改革支出</v>
          </cell>
          <cell r="C959">
            <v>0</v>
          </cell>
          <cell r="D959">
            <v>0</v>
          </cell>
          <cell r="E959">
            <v>0</v>
          </cell>
          <cell r="F959">
            <v>565</v>
          </cell>
        </row>
        <row r="960">
          <cell r="A960">
            <v>21308</v>
          </cell>
          <cell r="B960" t="str">
            <v>   普惠金融发展支出</v>
          </cell>
          <cell r="C960">
            <v>866</v>
          </cell>
          <cell r="D960">
            <v>1613</v>
          </cell>
          <cell r="E960">
            <v>1068</v>
          </cell>
          <cell r="F960">
            <v>1916.64</v>
          </cell>
        </row>
        <row r="961">
          <cell r="A961">
            <v>2130801</v>
          </cell>
          <cell r="B961" t="str">
            <v>     支持农村金融机构</v>
          </cell>
          <cell r="C961">
            <v>250</v>
          </cell>
          <cell r="D961">
            <v>505</v>
          </cell>
          <cell r="E961">
            <v>130</v>
          </cell>
          <cell r="F961">
            <v>0</v>
          </cell>
        </row>
        <row r="962">
          <cell r="A962">
            <v>2130802</v>
          </cell>
          <cell r="B962" t="str">
            <v>     涉农贷款增量奖励</v>
          </cell>
          <cell r="C962">
            <v>0</v>
          </cell>
          <cell r="D962">
            <v>0</v>
          </cell>
          <cell r="E962">
            <v>0</v>
          </cell>
          <cell r="F962">
            <v>0</v>
          </cell>
        </row>
        <row r="963">
          <cell r="A963">
            <v>2130803</v>
          </cell>
          <cell r="B963" t="str">
            <v>     农业保险保费补贴</v>
          </cell>
          <cell r="C963">
            <v>392</v>
          </cell>
          <cell r="D963">
            <v>454</v>
          </cell>
          <cell r="E963">
            <v>300</v>
          </cell>
          <cell r="F963">
            <v>920.95</v>
          </cell>
        </row>
        <row r="964">
          <cell r="A964">
            <v>2130804</v>
          </cell>
          <cell r="B964" t="str">
            <v>     创业担保贷款贴息及奖补</v>
          </cell>
          <cell r="C964">
            <v>224</v>
          </cell>
          <cell r="D964">
            <v>654</v>
          </cell>
          <cell r="E964">
            <v>638</v>
          </cell>
          <cell r="F964">
            <v>995.69</v>
          </cell>
        </row>
        <row r="965">
          <cell r="A965">
            <v>2130805</v>
          </cell>
          <cell r="B965" t="str">
            <v>     补充创业担保贷款基金</v>
          </cell>
          <cell r="C965">
            <v>0</v>
          </cell>
          <cell r="D965">
            <v>0</v>
          </cell>
          <cell r="E965">
            <v>0</v>
          </cell>
          <cell r="F965">
            <v>0</v>
          </cell>
        </row>
        <row r="966">
          <cell r="A966">
            <v>2130899</v>
          </cell>
          <cell r="B966" t="str">
            <v>     其他普惠金融发展支出</v>
          </cell>
          <cell r="C966">
            <v>0</v>
          </cell>
          <cell r="D966">
            <v>0</v>
          </cell>
          <cell r="E966">
            <v>0</v>
          </cell>
          <cell r="F966">
            <v>0</v>
          </cell>
        </row>
        <row r="967">
          <cell r="A967">
            <v>21309</v>
          </cell>
          <cell r="B967" t="str">
            <v>   目标价格补贴</v>
          </cell>
          <cell r="C967">
            <v>0</v>
          </cell>
          <cell r="D967">
            <v>0</v>
          </cell>
          <cell r="E967">
            <v>0</v>
          </cell>
          <cell r="F967">
            <v>0</v>
          </cell>
        </row>
        <row r="968">
          <cell r="A968">
            <v>2130901</v>
          </cell>
          <cell r="B968" t="str">
            <v>     棉花目标价格补贴</v>
          </cell>
          <cell r="C968">
            <v>0</v>
          </cell>
          <cell r="D968">
            <v>0</v>
          </cell>
          <cell r="E968">
            <v>0</v>
          </cell>
          <cell r="F968">
            <v>0</v>
          </cell>
        </row>
        <row r="969">
          <cell r="A969">
            <v>2130999</v>
          </cell>
          <cell r="B969" t="str">
            <v>     其他目标价格补贴</v>
          </cell>
          <cell r="C969">
            <v>0</v>
          </cell>
          <cell r="D969">
            <v>0</v>
          </cell>
          <cell r="E969">
            <v>0</v>
          </cell>
          <cell r="F969">
            <v>0</v>
          </cell>
        </row>
        <row r="970">
          <cell r="A970">
            <v>21399</v>
          </cell>
          <cell r="B970" t="str">
            <v>   其他农林水支出</v>
          </cell>
          <cell r="C970">
            <v>15524</v>
          </cell>
          <cell r="D970">
            <v>3</v>
          </cell>
          <cell r="E970">
            <v>18612</v>
          </cell>
          <cell r="F970">
            <v>3813</v>
          </cell>
        </row>
        <row r="971">
          <cell r="A971">
            <v>2139901</v>
          </cell>
          <cell r="B971" t="str">
            <v>     化解其他公益性乡村债务支出</v>
          </cell>
          <cell r="C971">
            <v>0</v>
          </cell>
          <cell r="D971">
            <v>0</v>
          </cell>
          <cell r="E971">
            <v>0</v>
          </cell>
          <cell r="F971">
            <v>0</v>
          </cell>
        </row>
        <row r="972">
          <cell r="A972">
            <v>2139999</v>
          </cell>
          <cell r="B972" t="str">
            <v>     其他农林水支出</v>
          </cell>
          <cell r="C972">
            <v>15524</v>
          </cell>
          <cell r="D972">
            <v>3</v>
          </cell>
          <cell r="E972">
            <v>18612</v>
          </cell>
          <cell r="F972">
            <v>3813</v>
          </cell>
        </row>
        <row r="973">
          <cell r="A973">
            <v>214</v>
          </cell>
          <cell r="B973" t="str">
            <v>交通运输支出</v>
          </cell>
          <cell r="C973">
            <v>5676</v>
          </cell>
          <cell r="D973">
            <v>1227</v>
          </cell>
          <cell r="E973">
            <v>5743</v>
          </cell>
          <cell r="F973">
            <v>4049.75</v>
          </cell>
        </row>
        <row r="974">
          <cell r="A974">
            <v>21401</v>
          </cell>
          <cell r="B974" t="str">
            <v>   公路水路运输</v>
          </cell>
          <cell r="C974">
            <v>5378</v>
          </cell>
          <cell r="D974">
            <v>916</v>
          </cell>
          <cell r="E974">
            <v>5087</v>
          </cell>
          <cell r="F974">
            <v>3968.13</v>
          </cell>
        </row>
        <row r="975">
          <cell r="A975">
            <v>2140101</v>
          </cell>
          <cell r="B975" t="str">
            <v>     行政运行</v>
          </cell>
          <cell r="C975">
            <v>885</v>
          </cell>
          <cell r="D975">
            <v>916</v>
          </cell>
          <cell r="E975">
            <v>662</v>
          </cell>
          <cell r="F975">
            <v>639.13</v>
          </cell>
        </row>
        <row r="976">
          <cell r="A976">
            <v>2140102</v>
          </cell>
          <cell r="B976" t="str">
            <v>     一般行政管理事务</v>
          </cell>
          <cell r="C976">
            <v>0</v>
          </cell>
          <cell r="D976">
            <v>0</v>
          </cell>
          <cell r="E976">
            <v>0</v>
          </cell>
          <cell r="F976">
            <v>0</v>
          </cell>
        </row>
        <row r="977">
          <cell r="A977">
            <v>2140103</v>
          </cell>
          <cell r="B977" t="str">
            <v>     机关服务</v>
          </cell>
          <cell r="C977">
            <v>0</v>
          </cell>
          <cell r="D977">
            <v>0</v>
          </cell>
          <cell r="E977">
            <v>0</v>
          </cell>
          <cell r="F977">
            <v>0</v>
          </cell>
        </row>
        <row r="978">
          <cell r="A978">
            <v>2140104</v>
          </cell>
          <cell r="B978" t="str">
            <v>     公路建设</v>
          </cell>
          <cell r="C978">
            <v>2392</v>
          </cell>
          <cell r="D978">
            <v>0</v>
          </cell>
          <cell r="E978">
            <v>2814</v>
          </cell>
          <cell r="F978">
            <v>2500</v>
          </cell>
        </row>
        <row r="979">
          <cell r="A979">
            <v>2140106</v>
          </cell>
          <cell r="B979" t="str">
            <v>     公路养护</v>
          </cell>
          <cell r="C979">
            <v>2091</v>
          </cell>
          <cell r="D979">
            <v>0</v>
          </cell>
          <cell r="E979">
            <v>866</v>
          </cell>
          <cell r="F979">
            <v>620</v>
          </cell>
        </row>
        <row r="980">
          <cell r="A980">
            <v>2140109</v>
          </cell>
          <cell r="B980" t="str">
            <v>     交通运输信息化建设</v>
          </cell>
          <cell r="C980">
            <v>0</v>
          </cell>
          <cell r="D980">
            <v>0</v>
          </cell>
          <cell r="E980">
            <v>0</v>
          </cell>
          <cell r="F980">
            <v>0</v>
          </cell>
        </row>
        <row r="981">
          <cell r="A981">
            <v>2140110</v>
          </cell>
          <cell r="B981" t="str">
            <v>     公路和运输安全</v>
          </cell>
          <cell r="C981">
            <v>0</v>
          </cell>
          <cell r="D981">
            <v>0</v>
          </cell>
          <cell r="E981">
            <v>0</v>
          </cell>
          <cell r="F981">
            <v>0</v>
          </cell>
        </row>
        <row r="982">
          <cell r="A982">
            <v>2140111</v>
          </cell>
          <cell r="B982" t="str">
            <v>     公路还贷专项</v>
          </cell>
          <cell r="C982">
            <v>0</v>
          </cell>
          <cell r="D982">
            <v>0</v>
          </cell>
          <cell r="E982">
            <v>0</v>
          </cell>
          <cell r="F982">
            <v>0</v>
          </cell>
        </row>
        <row r="983">
          <cell r="A983">
            <v>2140112</v>
          </cell>
          <cell r="B983" t="str">
            <v>     公路运输管理</v>
          </cell>
          <cell r="C983">
            <v>0</v>
          </cell>
          <cell r="D983">
            <v>0</v>
          </cell>
          <cell r="E983">
            <v>0</v>
          </cell>
          <cell r="F983">
            <v>0</v>
          </cell>
        </row>
        <row r="984">
          <cell r="A984">
            <v>2140114</v>
          </cell>
          <cell r="B984" t="str">
            <v>     公路和运输技术标准化建设</v>
          </cell>
          <cell r="C984">
            <v>0</v>
          </cell>
          <cell r="D984">
            <v>0</v>
          </cell>
          <cell r="E984">
            <v>0</v>
          </cell>
          <cell r="F984">
            <v>0</v>
          </cell>
        </row>
        <row r="985">
          <cell r="A985">
            <v>2140122</v>
          </cell>
          <cell r="B985" t="str">
            <v>     港口设施</v>
          </cell>
          <cell r="C985">
            <v>0</v>
          </cell>
          <cell r="D985">
            <v>0</v>
          </cell>
          <cell r="E985">
            <v>0</v>
          </cell>
          <cell r="F985">
            <v>0</v>
          </cell>
        </row>
        <row r="986">
          <cell r="A986">
            <v>2140123</v>
          </cell>
          <cell r="B986" t="str">
            <v>     航道维护</v>
          </cell>
          <cell r="C986">
            <v>0</v>
          </cell>
          <cell r="D986">
            <v>0</v>
          </cell>
          <cell r="E986">
            <v>0</v>
          </cell>
          <cell r="F986">
            <v>0</v>
          </cell>
        </row>
        <row r="987">
          <cell r="A987">
            <v>2140127</v>
          </cell>
          <cell r="B987" t="str">
            <v>     船舶检验</v>
          </cell>
          <cell r="C987">
            <v>0</v>
          </cell>
          <cell r="D987">
            <v>0</v>
          </cell>
          <cell r="E987">
            <v>0</v>
          </cell>
          <cell r="F987">
            <v>0</v>
          </cell>
        </row>
        <row r="988">
          <cell r="A988">
            <v>2140128</v>
          </cell>
          <cell r="B988" t="str">
            <v>     救助打捞</v>
          </cell>
          <cell r="C988">
            <v>0</v>
          </cell>
          <cell r="D988">
            <v>0</v>
          </cell>
          <cell r="E988">
            <v>0</v>
          </cell>
          <cell r="F988">
            <v>0</v>
          </cell>
        </row>
        <row r="989">
          <cell r="A989">
            <v>2140129</v>
          </cell>
          <cell r="B989" t="str">
            <v>     内河运输</v>
          </cell>
          <cell r="C989">
            <v>0</v>
          </cell>
          <cell r="D989">
            <v>0</v>
          </cell>
          <cell r="E989">
            <v>0</v>
          </cell>
          <cell r="F989">
            <v>0</v>
          </cell>
        </row>
        <row r="990">
          <cell r="A990">
            <v>2140130</v>
          </cell>
          <cell r="B990" t="str">
            <v>     远洋运输</v>
          </cell>
          <cell r="C990">
            <v>0</v>
          </cell>
          <cell r="D990">
            <v>0</v>
          </cell>
          <cell r="E990">
            <v>0</v>
          </cell>
          <cell r="F990">
            <v>0</v>
          </cell>
        </row>
        <row r="991">
          <cell r="A991">
            <v>2140131</v>
          </cell>
          <cell r="B991" t="str">
            <v>     海事管理</v>
          </cell>
          <cell r="C991">
            <v>0</v>
          </cell>
          <cell r="D991">
            <v>0</v>
          </cell>
          <cell r="E991">
            <v>0</v>
          </cell>
          <cell r="F991">
            <v>0</v>
          </cell>
        </row>
        <row r="992">
          <cell r="A992">
            <v>2140133</v>
          </cell>
          <cell r="B992" t="str">
            <v>     航标事业发展支出</v>
          </cell>
          <cell r="C992">
            <v>0</v>
          </cell>
          <cell r="D992">
            <v>0</v>
          </cell>
          <cell r="E992">
            <v>0</v>
          </cell>
          <cell r="F992">
            <v>0</v>
          </cell>
        </row>
        <row r="993">
          <cell r="A993">
            <v>2140136</v>
          </cell>
          <cell r="B993" t="str">
            <v>     水路运输管理支出</v>
          </cell>
          <cell r="C993">
            <v>0</v>
          </cell>
          <cell r="D993">
            <v>0</v>
          </cell>
          <cell r="E993">
            <v>0</v>
          </cell>
          <cell r="F993">
            <v>0</v>
          </cell>
        </row>
        <row r="994">
          <cell r="A994">
            <v>2140138</v>
          </cell>
          <cell r="B994" t="str">
            <v>     口岸建设</v>
          </cell>
          <cell r="C994">
            <v>0</v>
          </cell>
          <cell r="D994">
            <v>0</v>
          </cell>
          <cell r="E994">
            <v>0</v>
          </cell>
          <cell r="F994">
            <v>0</v>
          </cell>
        </row>
        <row r="995">
          <cell r="A995">
            <v>2140139</v>
          </cell>
          <cell r="B995" t="str">
            <v>     取消政府还贷二级公路收费专项支出</v>
          </cell>
          <cell r="C995">
            <v>0</v>
          </cell>
          <cell r="D995">
            <v>0</v>
          </cell>
          <cell r="E995">
            <v>0</v>
          </cell>
          <cell r="F995">
            <v>0</v>
          </cell>
        </row>
        <row r="996">
          <cell r="A996">
            <v>2140199</v>
          </cell>
          <cell r="B996" t="str">
            <v>     其他公路水路运输支出</v>
          </cell>
          <cell r="C996">
            <v>10</v>
          </cell>
          <cell r="D996">
            <v>0</v>
          </cell>
          <cell r="E996">
            <v>745</v>
          </cell>
          <cell r="F996">
            <v>209</v>
          </cell>
        </row>
        <row r="997">
          <cell r="A997">
            <v>21402</v>
          </cell>
          <cell r="B997" t="str">
            <v>   铁路运输</v>
          </cell>
          <cell r="C997">
            <v>0</v>
          </cell>
          <cell r="D997">
            <v>0</v>
          </cell>
          <cell r="E997">
            <v>0</v>
          </cell>
          <cell r="F997">
            <v>0</v>
          </cell>
        </row>
        <row r="998">
          <cell r="A998">
            <v>2140201</v>
          </cell>
          <cell r="B998" t="str">
            <v>     行政运行</v>
          </cell>
          <cell r="C998">
            <v>0</v>
          </cell>
          <cell r="D998">
            <v>0</v>
          </cell>
          <cell r="E998">
            <v>0</v>
          </cell>
          <cell r="F998">
            <v>0</v>
          </cell>
        </row>
        <row r="999">
          <cell r="A999">
            <v>2140202</v>
          </cell>
          <cell r="B999" t="str">
            <v>     一般行政管理事务</v>
          </cell>
          <cell r="C999">
            <v>0</v>
          </cell>
          <cell r="D999">
            <v>0</v>
          </cell>
          <cell r="E999">
            <v>0</v>
          </cell>
          <cell r="F999">
            <v>0</v>
          </cell>
        </row>
        <row r="1000">
          <cell r="A1000">
            <v>2140203</v>
          </cell>
          <cell r="B1000" t="str">
            <v>     机关服务</v>
          </cell>
          <cell r="C1000">
            <v>0</v>
          </cell>
          <cell r="D1000">
            <v>0</v>
          </cell>
          <cell r="E1000">
            <v>0</v>
          </cell>
          <cell r="F1000">
            <v>0</v>
          </cell>
        </row>
        <row r="1001">
          <cell r="A1001">
            <v>2140204</v>
          </cell>
          <cell r="B1001" t="str">
            <v>     铁路路网建设</v>
          </cell>
          <cell r="C1001">
            <v>0</v>
          </cell>
          <cell r="D1001">
            <v>0</v>
          </cell>
          <cell r="E1001">
            <v>0</v>
          </cell>
          <cell r="F1001">
            <v>0</v>
          </cell>
        </row>
        <row r="1002">
          <cell r="A1002">
            <v>2140205</v>
          </cell>
          <cell r="B1002" t="str">
            <v>     铁路还贷专项</v>
          </cell>
          <cell r="C1002">
            <v>0</v>
          </cell>
          <cell r="D1002">
            <v>0</v>
          </cell>
          <cell r="E1002">
            <v>0</v>
          </cell>
          <cell r="F1002">
            <v>0</v>
          </cell>
        </row>
        <row r="1003">
          <cell r="A1003">
            <v>2140206</v>
          </cell>
          <cell r="B1003" t="str">
            <v>     铁路安全</v>
          </cell>
          <cell r="C1003">
            <v>0</v>
          </cell>
          <cell r="D1003">
            <v>0</v>
          </cell>
          <cell r="E1003">
            <v>0</v>
          </cell>
          <cell r="F1003">
            <v>0</v>
          </cell>
        </row>
        <row r="1004">
          <cell r="A1004">
            <v>2140207</v>
          </cell>
          <cell r="B1004" t="str">
            <v>     铁路专项运输</v>
          </cell>
          <cell r="C1004">
            <v>0</v>
          </cell>
          <cell r="D1004">
            <v>0</v>
          </cell>
          <cell r="E1004">
            <v>0</v>
          </cell>
          <cell r="F1004">
            <v>0</v>
          </cell>
        </row>
        <row r="1005">
          <cell r="A1005">
            <v>2140208</v>
          </cell>
          <cell r="B1005" t="str">
            <v>     行业监管</v>
          </cell>
          <cell r="C1005">
            <v>0</v>
          </cell>
          <cell r="D1005">
            <v>0</v>
          </cell>
          <cell r="E1005">
            <v>0</v>
          </cell>
          <cell r="F1005">
            <v>0</v>
          </cell>
        </row>
        <row r="1006">
          <cell r="A1006">
            <v>2140299</v>
          </cell>
          <cell r="B1006" t="str">
            <v>     其他铁路运输支出</v>
          </cell>
          <cell r="C1006">
            <v>0</v>
          </cell>
          <cell r="D1006">
            <v>0</v>
          </cell>
          <cell r="E1006">
            <v>0</v>
          </cell>
          <cell r="F1006">
            <v>0</v>
          </cell>
        </row>
        <row r="1007">
          <cell r="A1007">
            <v>21403</v>
          </cell>
          <cell r="B1007" t="str">
            <v>   民用航空运输</v>
          </cell>
          <cell r="C1007">
            <v>0</v>
          </cell>
          <cell r="D1007">
            <v>0</v>
          </cell>
          <cell r="E1007">
            <v>0</v>
          </cell>
          <cell r="F1007">
            <v>0</v>
          </cell>
        </row>
        <row r="1008">
          <cell r="A1008">
            <v>2140301</v>
          </cell>
          <cell r="B1008" t="str">
            <v>     行政运行</v>
          </cell>
          <cell r="C1008">
            <v>0</v>
          </cell>
          <cell r="D1008">
            <v>0</v>
          </cell>
          <cell r="E1008">
            <v>0</v>
          </cell>
          <cell r="F1008">
            <v>0</v>
          </cell>
        </row>
        <row r="1009">
          <cell r="A1009">
            <v>2140302</v>
          </cell>
          <cell r="B1009" t="str">
            <v>     一般行政管理事务</v>
          </cell>
          <cell r="C1009">
            <v>0</v>
          </cell>
          <cell r="D1009">
            <v>0</v>
          </cell>
          <cell r="E1009">
            <v>0</v>
          </cell>
          <cell r="F1009">
            <v>0</v>
          </cell>
        </row>
        <row r="1010">
          <cell r="A1010">
            <v>2140303</v>
          </cell>
          <cell r="B1010" t="str">
            <v>     机关服务</v>
          </cell>
          <cell r="C1010">
            <v>0</v>
          </cell>
          <cell r="D1010">
            <v>0</v>
          </cell>
          <cell r="E1010">
            <v>0</v>
          </cell>
          <cell r="F1010">
            <v>0</v>
          </cell>
        </row>
        <row r="1011">
          <cell r="A1011">
            <v>2140304</v>
          </cell>
          <cell r="B1011" t="str">
            <v>     机场建设</v>
          </cell>
          <cell r="C1011">
            <v>0</v>
          </cell>
          <cell r="D1011">
            <v>0</v>
          </cell>
          <cell r="E1011">
            <v>0</v>
          </cell>
          <cell r="F1011">
            <v>0</v>
          </cell>
        </row>
        <row r="1012">
          <cell r="A1012">
            <v>2140305</v>
          </cell>
          <cell r="B1012" t="str">
            <v>     空管系统建设</v>
          </cell>
          <cell r="C1012">
            <v>0</v>
          </cell>
          <cell r="D1012">
            <v>0</v>
          </cell>
          <cell r="E1012">
            <v>0</v>
          </cell>
          <cell r="F1012">
            <v>0</v>
          </cell>
        </row>
        <row r="1013">
          <cell r="A1013">
            <v>2140306</v>
          </cell>
          <cell r="B1013" t="str">
            <v>     民航还贷专项支出</v>
          </cell>
          <cell r="C1013">
            <v>0</v>
          </cell>
          <cell r="D1013">
            <v>0</v>
          </cell>
          <cell r="E1013">
            <v>0</v>
          </cell>
          <cell r="F1013">
            <v>0</v>
          </cell>
        </row>
        <row r="1014">
          <cell r="A1014">
            <v>2140307</v>
          </cell>
          <cell r="B1014" t="str">
            <v>     民用航空安全</v>
          </cell>
          <cell r="C1014">
            <v>0</v>
          </cell>
          <cell r="D1014">
            <v>0</v>
          </cell>
          <cell r="E1014">
            <v>0</v>
          </cell>
          <cell r="F1014">
            <v>0</v>
          </cell>
        </row>
        <row r="1015">
          <cell r="A1015">
            <v>2140308</v>
          </cell>
          <cell r="B1015" t="str">
            <v>     民航专项运输</v>
          </cell>
          <cell r="C1015">
            <v>0</v>
          </cell>
          <cell r="D1015">
            <v>0</v>
          </cell>
          <cell r="E1015">
            <v>0</v>
          </cell>
          <cell r="F1015">
            <v>0</v>
          </cell>
        </row>
        <row r="1016">
          <cell r="A1016">
            <v>2140399</v>
          </cell>
          <cell r="B1016" t="str">
            <v>     其他民用航空运输支出</v>
          </cell>
          <cell r="C1016">
            <v>0</v>
          </cell>
          <cell r="D1016">
            <v>0</v>
          </cell>
          <cell r="E1016">
            <v>0</v>
          </cell>
          <cell r="F1016">
            <v>0</v>
          </cell>
        </row>
        <row r="1017">
          <cell r="A1017">
            <v>21404</v>
          </cell>
          <cell r="B1017" t="str">
            <v>   成品油价格改革对交通运输的补贴</v>
          </cell>
          <cell r="C1017">
            <v>0</v>
          </cell>
          <cell r="D1017">
            <v>241</v>
          </cell>
          <cell r="E1017">
            <v>0</v>
          </cell>
          <cell r="F1017">
            <v>0</v>
          </cell>
        </row>
        <row r="1018">
          <cell r="A1018">
            <v>2140401</v>
          </cell>
          <cell r="B1018" t="str">
            <v>     对城市公交的补贴</v>
          </cell>
          <cell r="C1018">
            <v>0</v>
          </cell>
          <cell r="D1018">
            <v>0</v>
          </cell>
          <cell r="E1018">
            <v>0</v>
          </cell>
          <cell r="F1018">
            <v>0</v>
          </cell>
        </row>
        <row r="1019">
          <cell r="A1019">
            <v>2140402</v>
          </cell>
          <cell r="B1019" t="str">
            <v>     对农村道路客运的补贴</v>
          </cell>
          <cell r="C1019">
            <v>0</v>
          </cell>
          <cell r="D1019">
            <v>241</v>
          </cell>
          <cell r="E1019">
            <v>0</v>
          </cell>
          <cell r="F1019">
            <v>0</v>
          </cell>
        </row>
        <row r="1020">
          <cell r="A1020">
            <v>2140403</v>
          </cell>
          <cell r="B1020" t="str">
            <v>     对出租车的补贴</v>
          </cell>
          <cell r="C1020">
            <v>0</v>
          </cell>
          <cell r="D1020">
            <v>0</v>
          </cell>
          <cell r="E1020">
            <v>0</v>
          </cell>
          <cell r="F1020">
            <v>0</v>
          </cell>
        </row>
        <row r="1021">
          <cell r="A1021">
            <v>2140499</v>
          </cell>
          <cell r="B1021" t="str">
            <v>     成品油价格改革补贴其他支出</v>
          </cell>
          <cell r="C1021">
            <v>0</v>
          </cell>
          <cell r="D1021">
            <v>0</v>
          </cell>
          <cell r="E1021">
            <v>0</v>
          </cell>
          <cell r="F1021">
            <v>0</v>
          </cell>
        </row>
        <row r="1022">
          <cell r="A1022">
            <v>21405</v>
          </cell>
          <cell r="B1022" t="str">
            <v>   邮政业支出</v>
          </cell>
          <cell r="C1022">
            <v>0</v>
          </cell>
          <cell r="D1022">
            <v>0</v>
          </cell>
          <cell r="E1022">
            <v>0</v>
          </cell>
          <cell r="F1022">
            <v>0</v>
          </cell>
        </row>
        <row r="1023">
          <cell r="A1023">
            <v>2140501</v>
          </cell>
          <cell r="B1023" t="str">
            <v>     行政运行</v>
          </cell>
          <cell r="C1023">
            <v>0</v>
          </cell>
          <cell r="D1023">
            <v>0</v>
          </cell>
          <cell r="E1023">
            <v>0</v>
          </cell>
          <cell r="F1023">
            <v>0</v>
          </cell>
        </row>
        <row r="1024">
          <cell r="A1024">
            <v>2140502</v>
          </cell>
          <cell r="B1024" t="str">
            <v>     一般行政管理事务</v>
          </cell>
          <cell r="C1024">
            <v>0</v>
          </cell>
          <cell r="D1024">
            <v>0</v>
          </cell>
          <cell r="E1024">
            <v>0</v>
          </cell>
          <cell r="F1024">
            <v>0</v>
          </cell>
        </row>
        <row r="1025">
          <cell r="A1025">
            <v>2140503</v>
          </cell>
          <cell r="B1025" t="str">
            <v>     机关服务</v>
          </cell>
          <cell r="C1025">
            <v>0</v>
          </cell>
          <cell r="D1025">
            <v>0</v>
          </cell>
          <cell r="E1025">
            <v>0</v>
          </cell>
          <cell r="F1025">
            <v>0</v>
          </cell>
        </row>
        <row r="1026">
          <cell r="A1026">
            <v>2140504</v>
          </cell>
          <cell r="B1026" t="str">
            <v>     行业监管</v>
          </cell>
          <cell r="C1026">
            <v>0</v>
          </cell>
          <cell r="D1026">
            <v>0</v>
          </cell>
          <cell r="E1026">
            <v>0</v>
          </cell>
          <cell r="F1026">
            <v>0</v>
          </cell>
        </row>
        <row r="1027">
          <cell r="A1027">
            <v>2140505</v>
          </cell>
          <cell r="B1027" t="str">
            <v>     邮政普遍服务与特殊服务</v>
          </cell>
          <cell r="C1027">
            <v>0</v>
          </cell>
          <cell r="D1027">
            <v>0</v>
          </cell>
          <cell r="E1027">
            <v>0</v>
          </cell>
          <cell r="F1027">
            <v>0</v>
          </cell>
        </row>
        <row r="1028">
          <cell r="A1028">
            <v>2140599</v>
          </cell>
          <cell r="B1028" t="str">
            <v>     其他邮政业支出</v>
          </cell>
          <cell r="C1028">
            <v>0</v>
          </cell>
          <cell r="D1028">
            <v>0</v>
          </cell>
          <cell r="E1028">
            <v>0</v>
          </cell>
          <cell r="F1028">
            <v>0</v>
          </cell>
        </row>
        <row r="1029">
          <cell r="A1029">
            <v>21406</v>
          </cell>
          <cell r="B1029" t="str">
            <v>   车辆购置税支出</v>
          </cell>
          <cell r="C1029">
            <v>0</v>
          </cell>
          <cell r="D1029">
            <v>0</v>
          </cell>
          <cell r="E1029">
            <v>470</v>
          </cell>
          <cell r="F1029">
            <v>0</v>
          </cell>
        </row>
        <row r="1030">
          <cell r="A1030">
            <v>2140601</v>
          </cell>
          <cell r="B1030" t="str">
            <v>     车辆购置税用于公路等基础设施建设支出</v>
          </cell>
          <cell r="C1030">
            <v>0</v>
          </cell>
          <cell r="D1030">
            <v>0</v>
          </cell>
          <cell r="E1030">
            <v>200</v>
          </cell>
          <cell r="F1030">
            <v>0</v>
          </cell>
        </row>
        <row r="1031">
          <cell r="A1031">
            <v>2140602</v>
          </cell>
          <cell r="B1031" t="str">
            <v>     车辆购置税用于农村公路建设支出</v>
          </cell>
          <cell r="C1031">
            <v>0</v>
          </cell>
          <cell r="D1031">
            <v>0</v>
          </cell>
          <cell r="E1031">
            <v>270</v>
          </cell>
          <cell r="F1031">
            <v>0</v>
          </cell>
        </row>
        <row r="1032">
          <cell r="A1032">
            <v>2140603</v>
          </cell>
          <cell r="B1032" t="str">
            <v>     车辆购置税用于老旧汽车报废更新补贴</v>
          </cell>
          <cell r="C1032">
            <v>0</v>
          </cell>
          <cell r="D1032">
            <v>0</v>
          </cell>
          <cell r="E1032">
            <v>0</v>
          </cell>
          <cell r="F1032">
            <v>0</v>
          </cell>
        </row>
        <row r="1033">
          <cell r="A1033">
            <v>2140699</v>
          </cell>
          <cell r="B1033" t="str">
            <v>     车辆购置税其他支出</v>
          </cell>
          <cell r="C1033">
            <v>0</v>
          </cell>
          <cell r="D1033">
            <v>0</v>
          </cell>
          <cell r="E1033">
            <v>0</v>
          </cell>
          <cell r="F1033">
            <v>0</v>
          </cell>
        </row>
        <row r="1034">
          <cell r="A1034">
            <v>21499</v>
          </cell>
          <cell r="B1034" t="str">
            <v>   其他交通运输支出</v>
          </cell>
          <cell r="C1034">
            <v>298</v>
          </cell>
          <cell r="D1034">
            <v>70</v>
          </cell>
          <cell r="E1034">
            <v>186</v>
          </cell>
          <cell r="F1034">
            <v>81.62</v>
          </cell>
        </row>
        <row r="1035">
          <cell r="A1035">
            <v>2149901</v>
          </cell>
          <cell r="B1035" t="str">
            <v>     公共交通运营补助</v>
          </cell>
          <cell r="C1035">
            <v>0</v>
          </cell>
          <cell r="D1035">
            <v>0</v>
          </cell>
          <cell r="E1035">
            <v>0</v>
          </cell>
          <cell r="F1035">
            <v>0</v>
          </cell>
        </row>
        <row r="1036">
          <cell r="A1036">
            <v>2149999</v>
          </cell>
          <cell r="B1036" t="str">
            <v>     其他交通运输支出</v>
          </cell>
          <cell r="C1036">
            <v>298</v>
          </cell>
          <cell r="D1036">
            <v>70</v>
          </cell>
          <cell r="E1036">
            <v>186</v>
          </cell>
          <cell r="F1036">
            <v>81.62</v>
          </cell>
        </row>
        <row r="1037">
          <cell r="A1037">
            <v>215</v>
          </cell>
          <cell r="B1037" t="str">
            <v>资源勘探工业信息等支出</v>
          </cell>
          <cell r="C1037">
            <v>5638</v>
          </cell>
          <cell r="D1037">
            <v>1401</v>
          </cell>
          <cell r="E1037">
            <v>12456</v>
          </cell>
          <cell r="F1037">
            <v>22717.17</v>
          </cell>
        </row>
        <row r="1038">
          <cell r="A1038">
            <v>21501</v>
          </cell>
          <cell r="B1038" t="str">
            <v>   资源勘探开发</v>
          </cell>
          <cell r="C1038">
            <v>0</v>
          </cell>
          <cell r="D1038">
            <v>0</v>
          </cell>
          <cell r="E1038">
            <v>0</v>
          </cell>
          <cell r="F1038">
            <v>0</v>
          </cell>
        </row>
        <row r="1039">
          <cell r="A1039">
            <v>2150101</v>
          </cell>
          <cell r="B1039" t="str">
            <v>     行政运行</v>
          </cell>
          <cell r="C1039">
            <v>0</v>
          </cell>
          <cell r="D1039">
            <v>0</v>
          </cell>
          <cell r="E1039">
            <v>0</v>
          </cell>
          <cell r="F1039">
            <v>0</v>
          </cell>
        </row>
        <row r="1040">
          <cell r="A1040">
            <v>2150102</v>
          </cell>
          <cell r="B1040" t="str">
            <v>     一般行政管理事务</v>
          </cell>
          <cell r="C1040">
            <v>0</v>
          </cell>
          <cell r="D1040">
            <v>0</v>
          </cell>
          <cell r="E1040">
            <v>0</v>
          </cell>
          <cell r="F1040">
            <v>0</v>
          </cell>
        </row>
        <row r="1041">
          <cell r="A1041">
            <v>2150103</v>
          </cell>
          <cell r="B1041" t="str">
            <v>     机关服务</v>
          </cell>
          <cell r="C1041">
            <v>0</v>
          </cell>
          <cell r="D1041">
            <v>0</v>
          </cell>
          <cell r="E1041">
            <v>0</v>
          </cell>
          <cell r="F1041">
            <v>0</v>
          </cell>
        </row>
        <row r="1042">
          <cell r="A1042">
            <v>2150104</v>
          </cell>
          <cell r="B1042" t="str">
            <v>     煤炭勘探开采和洗选</v>
          </cell>
          <cell r="C1042">
            <v>0</v>
          </cell>
          <cell r="D1042">
            <v>0</v>
          </cell>
          <cell r="E1042">
            <v>0</v>
          </cell>
          <cell r="F1042">
            <v>0</v>
          </cell>
        </row>
        <row r="1043">
          <cell r="A1043">
            <v>2150105</v>
          </cell>
          <cell r="B1043" t="str">
            <v>     石油和天然气勘探开采</v>
          </cell>
          <cell r="C1043">
            <v>0</v>
          </cell>
          <cell r="D1043">
            <v>0</v>
          </cell>
          <cell r="E1043">
            <v>0</v>
          </cell>
          <cell r="F1043">
            <v>0</v>
          </cell>
        </row>
        <row r="1044">
          <cell r="A1044">
            <v>2150106</v>
          </cell>
          <cell r="B1044" t="str">
            <v>     黑色金属矿勘探和采选</v>
          </cell>
          <cell r="C1044">
            <v>0</v>
          </cell>
          <cell r="D1044">
            <v>0</v>
          </cell>
          <cell r="E1044">
            <v>0</v>
          </cell>
          <cell r="F1044">
            <v>0</v>
          </cell>
        </row>
        <row r="1045">
          <cell r="A1045">
            <v>2150107</v>
          </cell>
          <cell r="B1045" t="str">
            <v>     有色金属矿勘探和采选</v>
          </cell>
          <cell r="C1045">
            <v>0</v>
          </cell>
          <cell r="D1045">
            <v>0</v>
          </cell>
          <cell r="E1045">
            <v>0</v>
          </cell>
          <cell r="F1045">
            <v>0</v>
          </cell>
        </row>
        <row r="1046">
          <cell r="A1046">
            <v>2150108</v>
          </cell>
          <cell r="B1046" t="str">
            <v>     非金属矿勘探和采选</v>
          </cell>
          <cell r="C1046">
            <v>0</v>
          </cell>
          <cell r="D1046">
            <v>0</v>
          </cell>
          <cell r="E1046">
            <v>0</v>
          </cell>
          <cell r="F1046">
            <v>0</v>
          </cell>
        </row>
        <row r="1047">
          <cell r="A1047">
            <v>2150199</v>
          </cell>
          <cell r="B1047" t="str">
            <v>     其他资源勘探业支出</v>
          </cell>
          <cell r="C1047">
            <v>0</v>
          </cell>
          <cell r="D1047">
            <v>0</v>
          </cell>
          <cell r="E1047">
            <v>0</v>
          </cell>
          <cell r="F1047">
            <v>0</v>
          </cell>
        </row>
        <row r="1048">
          <cell r="A1048">
            <v>21502</v>
          </cell>
          <cell r="B1048" t="str">
            <v>   制造业</v>
          </cell>
          <cell r="C1048">
            <v>20</v>
          </cell>
          <cell r="D1048">
            <v>0</v>
          </cell>
          <cell r="E1048">
            <v>2114</v>
          </cell>
          <cell r="F1048">
            <v>0</v>
          </cell>
        </row>
        <row r="1049">
          <cell r="A1049">
            <v>2150201</v>
          </cell>
          <cell r="B1049" t="str">
            <v>     行政运行</v>
          </cell>
          <cell r="C1049">
            <v>0</v>
          </cell>
          <cell r="D1049">
            <v>0</v>
          </cell>
          <cell r="E1049">
            <v>0</v>
          </cell>
          <cell r="F1049">
            <v>0</v>
          </cell>
        </row>
        <row r="1050">
          <cell r="A1050">
            <v>2150202</v>
          </cell>
          <cell r="B1050" t="str">
            <v>     一般行政管理事务</v>
          </cell>
          <cell r="C1050">
            <v>0</v>
          </cell>
          <cell r="D1050">
            <v>0</v>
          </cell>
          <cell r="E1050">
            <v>0</v>
          </cell>
          <cell r="F1050">
            <v>0</v>
          </cell>
        </row>
        <row r="1051">
          <cell r="A1051">
            <v>2150203</v>
          </cell>
          <cell r="B1051" t="str">
            <v>     机关服务</v>
          </cell>
          <cell r="C1051">
            <v>0</v>
          </cell>
          <cell r="D1051">
            <v>0</v>
          </cell>
          <cell r="E1051">
            <v>0</v>
          </cell>
          <cell r="F1051">
            <v>0</v>
          </cell>
        </row>
        <row r="1052">
          <cell r="A1052">
            <v>2150204</v>
          </cell>
          <cell r="B1052" t="str">
            <v>     纺织业</v>
          </cell>
          <cell r="C1052">
            <v>0</v>
          </cell>
          <cell r="D1052">
            <v>0</v>
          </cell>
          <cell r="E1052">
            <v>0</v>
          </cell>
          <cell r="F1052">
            <v>0</v>
          </cell>
        </row>
        <row r="1053">
          <cell r="A1053">
            <v>2150205</v>
          </cell>
          <cell r="B1053" t="str">
            <v>     医药制造业</v>
          </cell>
          <cell r="C1053">
            <v>20</v>
          </cell>
          <cell r="D1053">
            <v>0</v>
          </cell>
          <cell r="E1053">
            <v>140</v>
          </cell>
          <cell r="F1053">
            <v>0</v>
          </cell>
        </row>
        <row r="1054">
          <cell r="A1054">
            <v>2150206</v>
          </cell>
          <cell r="B1054" t="str">
            <v>     非金属矿物制品业</v>
          </cell>
          <cell r="C1054">
            <v>0</v>
          </cell>
          <cell r="D1054">
            <v>0</v>
          </cell>
          <cell r="E1054">
            <v>1974</v>
          </cell>
          <cell r="F1054">
            <v>0</v>
          </cell>
        </row>
        <row r="1055">
          <cell r="A1055">
            <v>2150207</v>
          </cell>
          <cell r="B1055" t="str">
            <v>     通信设备、计算机及其他电子设备制造业</v>
          </cell>
          <cell r="C1055">
            <v>0</v>
          </cell>
          <cell r="D1055">
            <v>0</v>
          </cell>
          <cell r="E1055">
            <v>0</v>
          </cell>
          <cell r="F1055">
            <v>0</v>
          </cell>
        </row>
        <row r="1056">
          <cell r="A1056">
            <v>2150208</v>
          </cell>
          <cell r="B1056" t="str">
            <v>     交通运输设备制造业</v>
          </cell>
          <cell r="C1056">
            <v>0</v>
          </cell>
          <cell r="D1056">
            <v>0</v>
          </cell>
          <cell r="E1056">
            <v>0</v>
          </cell>
          <cell r="F1056">
            <v>0</v>
          </cell>
        </row>
        <row r="1057">
          <cell r="A1057">
            <v>2150209</v>
          </cell>
          <cell r="B1057" t="str">
            <v>     电气机械及器材制造业</v>
          </cell>
          <cell r="C1057">
            <v>0</v>
          </cell>
          <cell r="D1057">
            <v>0</v>
          </cell>
          <cell r="E1057">
            <v>0</v>
          </cell>
          <cell r="F1057">
            <v>0</v>
          </cell>
        </row>
        <row r="1058">
          <cell r="A1058">
            <v>2150210</v>
          </cell>
          <cell r="B1058" t="str">
            <v>     工艺品及其他制造业</v>
          </cell>
          <cell r="C1058">
            <v>0</v>
          </cell>
          <cell r="D1058">
            <v>0</v>
          </cell>
          <cell r="E1058">
            <v>0</v>
          </cell>
          <cell r="F1058">
            <v>0</v>
          </cell>
        </row>
        <row r="1059">
          <cell r="A1059">
            <v>2150212</v>
          </cell>
          <cell r="B1059" t="str">
            <v>     石油加工、炼焦及核燃料加工业</v>
          </cell>
          <cell r="C1059">
            <v>0</v>
          </cell>
          <cell r="D1059">
            <v>0</v>
          </cell>
          <cell r="E1059">
            <v>0</v>
          </cell>
          <cell r="F1059">
            <v>0</v>
          </cell>
        </row>
        <row r="1060">
          <cell r="A1060">
            <v>2150213</v>
          </cell>
          <cell r="B1060" t="str">
            <v>     化学原料及化学制品制造业</v>
          </cell>
          <cell r="C1060">
            <v>0</v>
          </cell>
          <cell r="D1060">
            <v>0</v>
          </cell>
          <cell r="E1060">
            <v>0</v>
          </cell>
          <cell r="F1060">
            <v>0</v>
          </cell>
        </row>
        <row r="1061">
          <cell r="A1061">
            <v>2150214</v>
          </cell>
          <cell r="B1061" t="str">
            <v>     黑色金属冶炼及压延加工业</v>
          </cell>
          <cell r="C1061">
            <v>0</v>
          </cell>
          <cell r="D1061">
            <v>0</v>
          </cell>
          <cell r="E1061">
            <v>0</v>
          </cell>
          <cell r="F1061">
            <v>0</v>
          </cell>
        </row>
        <row r="1062">
          <cell r="A1062">
            <v>2150215</v>
          </cell>
          <cell r="B1062" t="str">
            <v>     有色金属冶炼及压延加工业</v>
          </cell>
          <cell r="C1062">
            <v>0</v>
          </cell>
          <cell r="D1062">
            <v>0</v>
          </cell>
          <cell r="E1062">
            <v>0</v>
          </cell>
          <cell r="F1062">
            <v>0</v>
          </cell>
        </row>
        <row r="1063">
          <cell r="A1063">
            <v>2150299</v>
          </cell>
          <cell r="B1063" t="str">
            <v>     其他制造业支出</v>
          </cell>
          <cell r="C1063">
            <v>0</v>
          </cell>
          <cell r="D1063">
            <v>0</v>
          </cell>
          <cell r="E1063">
            <v>0</v>
          </cell>
          <cell r="F1063">
            <v>0</v>
          </cell>
        </row>
        <row r="1064">
          <cell r="A1064">
            <v>21503</v>
          </cell>
          <cell r="B1064" t="str">
            <v>   建筑业</v>
          </cell>
          <cell r="C1064">
            <v>0</v>
          </cell>
          <cell r="D1064">
            <v>0</v>
          </cell>
          <cell r="E1064">
            <v>0</v>
          </cell>
          <cell r="F1064">
            <v>0</v>
          </cell>
        </row>
        <row r="1065">
          <cell r="A1065">
            <v>2150301</v>
          </cell>
          <cell r="B1065" t="str">
            <v>     行政运行</v>
          </cell>
          <cell r="C1065">
            <v>0</v>
          </cell>
          <cell r="D1065">
            <v>0</v>
          </cell>
          <cell r="E1065">
            <v>0</v>
          </cell>
          <cell r="F1065">
            <v>0</v>
          </cell>
        </row>
        <row r="1066">
          <cell r="A1066">
            <v>2150302</v>
          </cell>
          <cell r="B1066" t="str">
            <v>     一般行政管理事务</v>
          </cell>
          <cell r="C1066">
            <v>0</v>
          </cell>
          <cell r="D1066">
            <v>0</v>
          </cell>
          <cell r="E1066">
            <v>0</v>
          </cell>
          <cell r="F1066">
            <v>0</v>
          </cell>
        </row>
        <row r="1067">
          <cell r="A1067">
            <v>2150303</v>
          </cell>
          <cell r="B1067" t="str">
            <v>     机关服务</v>
          </cell>
          <cell r="C1067">
            <v>0</v>
          </cell>
          <cell r="D1067">
            <v>0</v>
          </cell>
          <cell r="E1067">
            <v>0</v>
          </cell>
          <cell r="F1067">
            <v>0</v>
          </cell>
        </row>
        <row r="1068">
          <cell r="A1068">
            <v>2150399</v>
          </cell>
          <cell r="B1068" t="str">
            <v>     其他建筑业支出</v>
          </cell>
          <cell r="C1068">
            <v>0</v>
          </cell>
          <cell r="D1068">
            <v>0</v>
          </cell>
          <cell r="E1068">
            <v>0</v>
          </cell>
          <cell r="F1068">
            <v>0</v>
          </cell>
        </row>
        <row r="1069">
          <cell r="A1069">
            <v>21505</v>
          </cell>
          <cell r="B1069" t="str">
            <v>   工业和信息产业监管</v>
          </cell>
          <cell r="C1069">
            <v>4216</v>
          </cell>
          <cell r="D1069">
            <v>332</v>
          </cell>
          <cell r="E1069">
            <v>8800</v>
          </cell>
          <cell r="F1069">
            <v>21935.55</v>
          </cell>
        </row>
        <row r="1070">
          <cell r="A1070">
            <v>2150501</v>
          </cell>
          <cell r="B1070" t="str">
            <v>     行政运行</v>
          </cell>
          <cell r="C1070">
            <v>343</v>
          </cell>
          <cell r="D1070">
            <v>332</v>
          </cell>
          <cell r="E1070">
            <v>270</v>
          </cell>
          <cell r="F1070">
            <v>385.55</v>
          </cell>
        </row>
        <row r="1071">
          <cell r="A1071">
            <v>2150502</v>
          </cell>
          <cell r="B1071" t="str">
            <v>     一般行政管理事务</v>
          </cell>
          <cell r="C1071">
            <v>0</v>
          </cell>
          <cell r="D1071">
            <v>0</v>
          </cell>
          <cell r="E1071">
            <v>0</v>
          </cell>
          <cell r="F1071">
            <v>0</v>
          </cell>
        </row>
        <row r="1072">
          <cell r="A1072">
            <v>2150503</v>
          </cell>
          <cell r="B1072" t="str">
            <v>     机关服务</v>
          </cell>
          <cell r="C1072">
            <v>0</v>
          </cell>
          <cell r="D1072">
            <v>0</v>
          </cell>
          <cell r="E1072">
            <v>0</v>
          </cell>
          <cell r="F1072">
            <v>0</v>
          </cell>
        </row>
        <row r="1073">
          <cell r="A1073">
            <v>2150505</v>
          </cell>
          <cell r="B1073" t="str">
            <v>     战备应急</v>
          </cell>
          <cell r="C1073">
            <v>0</v>
          </cell>
          <cell r="D1073">
            <v>0</v>
          </cell>
          <cell r="E1073">
            <v>0</v>
          </cell>
          <cell r="F1073">
            <v>0</v>
          </cell>
        </row>
        <row r="1074">
          <cell r="A1074">
            <v>2150507</v>
          </cell>
          <cell r="B1074" t="str">
            <v>     专用通信</v>
          </cell>
          <cell r="C1074">
            <v>0</v>
          </cell>
          <cell r="D1074">
            <v>0</v>
          </cell>
          <cell r="E1074">
            <v>0</v>
          </cell>
          <cell r="F1074">
            <v>0</v>
          </cell>
        </row>
        <row r="1075">
          <cell r="A1075">
            <v>2150508</v>
          </cell>
          <cell r="B1075" t="str">
            <v>     无线电及信息通信监管</v>
          </cell>
          <cell r="C1075">
            <v>0</v>
          </cell>
          <cell r="D1075">
            <v>0</v>
          </cell>
          <cell r="E1075">
            <v>0</v>
          </cell>
          <cell r="F1075">
            <v>0</v>
          </cell>
        </row>
        <row r="1076">
          <cell r="A1076">
            <v>2150516</v>
          </cell>
          <cell r="B1076" t="str">
            <v>     工程建设及运行维护</v>
          </cell>
          <cell r="C1076">
            <v>0</v>
          </cell>
          <cell r="D1076">
            <v>0</v>
          </cell>
          <cell r="E1076">
            <v>0</v>
          </cell>
          <cell r="F1076">
            <v>7100</v>
          </cell>
        </row>
        <row r="1077">
          <cell r="A1077">
            <v>2150517</v>
          </cell>
          <cell r="B1077" t="str">
            <v>     产业发展</v>
          </cell>
          <cell r="C1077">
            <v>3763</v>
          </cell>
          <cell r="D1077">
            <v>0</v>
          </cell>
          <cell r="E1077">
            <v>8530</v>
          </cell>
          <cell r="F1077">
            <v>14450</v>
          </cell>
        </row>
        <row r="1078">
          <cell r="A1078">
            <v>2150550</v>
          </cell>
          <cell r="B1078" t="str">
            <v>     事业运行</v>
          </cell>
          <cell r="C1078">
            <v>0</v>
          </cell>
          <cell r="D1078">
            <v>0</v>
          </cell>
          <cell r="E1078">
            <v>0</v>
          </cell>
          <cell r="F1078">
            <v>0</v>
          </cell>
        </row>
        <row r="1079">
          <cell r="A1079">
            <v>2150599</v>
          </cell>
          <cell r="B1079" t="str">
            <v>     其他工业和信息产业监管支出</v>
          </cell>
          <cell r="C1079">
            <v>110</v>
          </cell>
          <cell r="D1079">
            <v>0</v>
          </cell>
          <cell r="E1079">
            <v>0</v>
          </cell>
          <cell r="F1079">
            <v>0</v>
          </cell>
        </row>
        <row r="1080">
          <cell r="A1080">
            <v>21507</v>
          </cell>
          <cell r="B1080" t="str">
            <v>   国有资产监管</v>
          </cell>
          <cell r="C1080">
            <v>0</v>
          </cell>
          <cell r="D1080">
            <v>0</v>
          </cell>
          <cell r="E1080">
            <v>0</v>
          </cell>
          <cell r="F1080">
            <v>0</v>
          </cell>
        </row>
        <row r="1081">
          <cell r="A1081">
            <v>2150701</v>
          </cell>
          <cell r="B1081" t="str">
            <v>     行政运行</v>
          </cell>
          <cell r="C1081">
            <v>0</v>
          </cell>
          <cell r="D1081">
            <v>0</v>
          </cell>
          <cell r="E1081">
            <v>0</v>
          </cell>
          <cell r="F1081">
            <v>0</v>
          </cell>
        </row>
        <row r="1082">
          <cell r="A1082">
            <v>2150702</v>
          </cell>
          <cell r="B1082" t="str">
            <v>     一般行政管理事务</v>
          </cell>
          <cell r="C1082">
            <v>0</v>
          </cell>
          <cell r="D1082">
            <v>0</v>
          </cell>
          <cell r="E1082">
            <v>0</v>
          </cell>
          <cell r="F1082">
            <v>0</v>
          </cell>
        </row>
        <row r="1083">
          <cell r="A1083">
            <v>2150703</v>
          </cell>
          <cell r="B1083" t="str">
            <v>     机关服务</v>
          </cell>
          <cell r="C1083">
            <v>0</v>
          </cell>
          <cell r="D1083">
            <v>0</v>
          </cell>
          <cell r="E1083">
            <v>0</v>
          </cell>
          <cell r="F1083">
            <v>0</v>
          </cell>
        </row>
        <row r="1084">
          <cell r="A1084">
            <v>2150704</v>
          </cell>
          <cell r="B1084" t="str">
            <v>     国有企业监事会专项</v>
          </cell>
          <cell r="C1084">
            <v>0</v>
          </cell>
          <cell r="D1084">
            <v>0</v>
          </cell>
          <cell r="E1084">
            <v>0</v>
          </cell>
          <cell r="F1084">
            <v>0</v>
          </cell>
        </row>
        <row r="1085">
          <cell r="A1085">
            <v>2150705</v>
          </cell>
          <cell r="B1085" t="str">
            <v>     中央企业专项管理</v>
          </cell>
          <cell r="C1085">
            <v>0</v>
          </cell>
          <cell r="D1085">
            <v>0</v>
          </cell>
          <cell r="E1085">
            <v>0</v>
          </cell>
          <cell r="F1085">
            <v>0</v>
          </cell>
        </row>
        <row r="1086">
          <cell r="A1086">
            <v>2150799</v>
          </cell>
          <cell r="B1086" t="str">
            <v>     其他国有资产监管支出</v>
          </cell>
          <cell r="C1086">
            <v>0</v>
          </cell>
          <cell r="D1086">
            <v>0</v>
          </cell>
          <cell r="E1086">
            <v>0</v>
          </cell>
          <cell r="F1086">
            <v>0</v>
          </cell>
        </row>
        <row r="1087">
          <cell r="A1087">
            <v>21508</v>
          </cell>
          <cell r="B1087" t="str">
            <v>   支持中小企业发展和管理支出</v>
          </cell>
          <cell r="C1087">
            <v>1402</v>
          </cell>
          <cell r="D1087">
            <v>1069</v>
          </cell>
          <cell r="E1087">
            <v>1542</v>
          </cell>
          <cell r="F1087">
            <v>781.62</v>
          </cell>
        </row>
        <row r="1088">
          <cell r="A1088">
            <v>2150801</v>
          </cell>
          <cell r="B1088" t="str">
            <v>     行政运行</v>
          </cell>
          <cell r="C1088">
            <v>737</v>
          </cell>
          <cell r="D1088">
            <v>1046</v>
          </cell>
          <cell r="E1088">
            <v>610</v>
          </cell>
          <cell r="F1088">
            <v>611.62</v>
          </cell>
        </row>
        <row r="1089">
          <cell r="A1089">
            <v>2150802</v>
          </cell>
          <cell r="B1089" t="str">
            <v>     一般行政管理事务</v>
          </cell>
          <cell r="C1089">
            <v>0</v>
          </cell>
          <cell r="D1089">
            <v>0</v>
          </cell>
          <cell r="E1089">
            <v>0</v>
          </cell>
          <cell r="F1089">
            <v>0</v>
          </cell>
        </row>
        <row r="1090">
          <cell r="A1090">
            <v>2150803</v>
          </cell>
          <cell r="B1090" t="str">
            <v>     机关服务</v>
          </cell>
          <cell r="C1090">
            <v>0</v>
          </cell>
          <cell r="D1090">
            <v>0</v>
          </cell>
          <cell r="E1090">
            <v>0</v>
          </cell>
          <cell r="F1090">
            <v>0</v>
          </cell>
        </row>
        <row r="1091">
          <cell r="A1091">
            <v>2150804</v>
          </cell>
          <cell r="B1091" t="str">
            <v>     科技型中小企业技术创新基金</v>
          </cell>
          <cell r="C1091">
            <v>0</v>
          </cell>
          <cell r="D1091">
            <v>0</v>
          </cell>
          <cell r="E1091">
            <v>0</v>
          </cell>
          <cell r="F1091">
            <v>0</v>
          </cell>
        </row>
        <row r="1092">
          <cell r="A1092">
            <v>2150805</v>
          </cell>
          <cell r="B1092" t="str">
            <v>     中小企业发展专项</v>
          </cell>
          <cell r="C1092">
            <v>460</v>
          </cell>
          <cell r="D1092">
            <v>0</v>
          </cell>
          <cell r="E1092">
            <v>590</v>
          </cell>
          <cell r="F1092">
            <v>0</v>
          </cell>
        </row>
        <row r="1093">
          <cell r="A1093">
            <v>2150806</v>
          </cell>
          <cell r="B1093" t="str">
            <v>     减免房租补贴</v>
          </cell>
          <cell r="C1093">
            <v>0</v>
          </cell>
          <cell r="D1093">
            <v>0</v>
          </cell>
          <cell r="E1093">
            <v>0</v>
          </cell>
          <cell r="F1093">
            <v>0</v>
          </cell>
        </row>
        <row r="1094">
          <cell r="A1094">
            <v>2150899</v>
          </cell>
          <cell r="B1094" t="str">
            <v>     其他支持中小企业发展和管理支出</v>
          </cell>
          <cell r="C1094">
            <v>205</v>
          </cell>
          <cell r="D1094">
            <v>23</v>
          </cell>
          <cell r="E1094">
            <v>342</v>
          </cell>
          <cell r="F1094">
            <v>170</v>
          </cell>
        </row>
        <row r="1095">
          <cell r="A1095">
            <v>21599</v>
          </cell>
          <cell r="B1095" t="str">
            <v>   其他资源勘探工业信息等支出</v>
          </cell>
          <cell r="C1095">
            <v>0</v>
          </cell>
          <cell r="D1095">
            <v>0</v>
          </cell>
          <cell r="E1095">
            <v>0</v>
          </cell>
          <cell r="F1095">
            <v>0</v>
          </cell>
        </row>
        <row r="1096">
          <cell r="A1096">
            <v>2159901</v>
          </cell>
          <cell r="B1096" t="str">
            <v>     黄金事务</v>
          </cell>
          <cell r="C1096">
            <v>0</v>
          </cell>
          <cell r="D1096">
            <v>0</v>
          </cell>
          <cell r="E1096">
            <v>0</v>
          </cell>
          <cell r="F1096">
            <v>0</v>
          </cell>
        </row>
        <row r="1097">
          <cell r="A1097">
            <v>2159904</v>
          </cell>
          <cell r="B1097" t="str">
            <v>     技术改造支出</v>
          </cell>
          <cell r="C1097">
            <v>0</v>
          </cell>
          <cell r="D1097">
            <v>0</v>
          </cell>
          <cell r="E1097">
            <v>0</v>
          </cell>
          <cell r="F1097">
            <v>0</v>
          </cell>
        </row>
        <row r="1098">
          <cell r="A1098">
            <v>2159905</v>
          </cell>
          <cell r="B1098" t="str">
            <v>     中药材扶持资金支出</v>
          </cell>
          <cell r="C1098">
            <v>0</v>
          </cell>
          <cell r="D1098">
            <v>0</v>
          </cell>
          <cell r="E1098">
            <v>0</v>
          </cell>
          <cell r="F1098">
            <v>0</v>
          </cell>
        </row>
        <row r="1099">
          <cell r="A1099">
            <v>2159906</v>
          </cell>
          <cell r="B1099" t="str">
            <v>     重点产业振兴和技术改造项目贷款贴息</v>
          </cell>
          <cell r="C1099">
            <v>0</v>
          </cell>
          <cell r="D1099">
            <v>0</v>
          </cell>
          <cell r="E1099">
            <v>0</v>
          </cell>
          <cell r="F1099">
            <v>0</v>
          </cell>
        </row>
        <row r="1100">
          <cell r="A1100">
            <v>2159999</v>
          </cell>
          <cell r="B1100" t="str">
            <v>     其他资源勘探工业信息等支出</v>
          </cell>
          <cell r="C1100">
            <v>0</v>
          </cell>
          <cell r="D1100">
            <v>0</v>
          </cell>
          <cell r="E1100">
            <v>0</v>
          </cell>
          <cell r="F1100">
            <v>0</v>
          </cell>
        </row>
        <row r="1101">
          <cell r="A1101">
            <v>216</v>
          </cell>
          <cell r="B1101" t="str">
            <v>商业服务业等支出</v>
          </cell>
          <cell r="C1101">
            <v>764</v>
          </cell>
          <cell r="D1101">
            <v>1115</v>
          </cell>
          <cell r="E1101">
            <v>925</v>
          </cell>
          <cell r="F1101">
            <v>1362.39</v>
          </cell>
        </row>
        <row r="1102">
          <cell r="A1102">
            <v>21602</v>
          </cell>
          <cell r="B1102" t="str">
            <v>   商业流通事务</v>
          </cell>
          <cell r="C1102">
            <v>764</v>
          </cell>
          <cell r="D1102">
            <v>1115</v>
          </cell>
          <cell r="E1102">
            <v>709</v>
          </cell>
          <cell r="F1102">
            <v>1310.93</v>
          </cell>
        </row>
        <row r="1103">
          <cell r="A1103">
            <v>2160201</v>
          </cell>
          <cell r="B1103" t="str">
            <v>     行政运行</v>
          </cell>
          <cell r="C1103">
            <v>246</v>
          </cell>
          <cell r="D1103">
            <v>239</v>
          </cell>
          <cell r="E1103">
            <v>179</v>
          </cell>
          <cell r="F1103">
            <v>181.93</v>
          </cell>
        </row>
        <row r="1104">
          <cell r="A1104">
            <v>2160202</v>
          </cell>
          <cell r="B1104" t="str">
            <v>     一般行政管理事务</v>
          </cell>
          <cell r="C1104">
            <v>0</v>
          </cell>
          <cell r="D1104">
            <v>0</v>
          </cell>
          <cell r="E1104">
            <v>0</v>
          </cell>
          <cell r="F1104">
            <v>0</v>
          </cell>
        </row>
        <row r="1105">
          <cell r="A1105">
            <v>2160203</v>
          </cell>
          <cell r="B1105" t="str">
            <v>     机关服务</v>
          </cell>
          <cell r="C1105">
            <v>0</v>
          </cell>
          <cell r="D1105">
            <v>0</v>
          </cell>
          <cell r="E1105">
            <v>0</v>
          </cell>
          <cell r="F1105">
            <v>0</v>
          </cell>
        </row>
        <row r="1106">
          <cell r="A1106">
            <v>2160216</v>
          </cell>
          <cell r="B1106" t="str">
            <v>     食品流通安全补贴</v>
          </cell>
          <cell r="C1106">
            <v>0</v>
          </cell>
          <cell r="D1106">
            <v>0</v>
          </cell>
          <cell r="E1106">
            <v>0</v>
          </cell>
          <cell r="F1106">
            <v>0</v>
          </cell>
        </row>
        <row r="1107">
          <cell r="A1107">
            <v>2160217</v>
          </cell>
          <cell r="B1107" t="str">
            <v>     市场监测及信息管理</v>
          </cell>
          <cell r="C1107">
            <v>0</v>
          </cell>
          <cell r="D1107">
            <v>0</v>
          </cell>
          <cell r="E1107">
            <v>0</v>
          </cell>
          <cell r="F1107">
            <v>0</v>
          </cell>
        </row>
        <row r="1108">
          <cell r="A1108">
            <v>2160218</v>
          </cell>
          <cell r="B1108" t="str">
            <v>     民贸企业补贴</v>
          </cell>
          <cell r="C1108">
            <v>0</v>
          </cell>
          <cell r="D1108">
            <v>0</v>
          </cell>
          <cell r="E1108">
            <v>0</v>
          </cell>
          <cell r="F1108">
            <v>0</v>
          </cell>
        </row>
        <row r="1109">
          <cell r="A1109">
            <v>2160219</v>
          </cell>
          <cell r="B1109" t="str">
            <v>     民贸民品贷款贴息</v>
          </cell>
          <cell r="C1109">
            <v>0</v>
          </cell>
          <cell r="D1109">
            <v>0</v>
          </cell>
          <cell r="E1109">
            <v>0</v>
          </cell>
          <cell r="F1109">
            <v>0</v>
          </cell>
        </row>
        <row r="1110">
          <cell r="A1110">
            <v>2160250</v>
          </cell>
          <cell r="B1110" t="str">
            <v>     事业运行</v>
          </cell>
          <cell r="C1110">
            <v>0</v>
          </cell>
          <cell r="D1110">
            <v>0</v>
          </cell>
          <cell r="E1110">
            <v>0</v>
          </cell>
          <cell r="F1110">
            <v>0</v>
          </cell>
        </row>
        <row r="1111">
          <cell r="A1111">
            <v>2160299</v>
          </cell>
          <cell r="B1111" t="str">
            <v>     其他商业流通事务支出</v>
          </cell>
          <cell r="C1111">
            <v>518</v>
          </cell>
          <cell r="D1111">
            <v>876</v>
          </cell>
          <cell r="E1111">
            <v>530</v>
          </cell>
          <cell r="F1111">
            <v>1129</v>
          </cell>
        </row>
        <row r="1112">
          <cell r="A1112">
            <v>21606</v>
          </cell>
          <cell r="B1112" t="str">
            <v>   涉外发展服务支出</v>
          </cell>
          <cell r="C1112">
            <v>0</v>
          </cell>
          <cell r="D1112">
            <v>0</v>
          </cell>
          <cell r="E1112">
            <v>216</v>
          </cell>
          <cell r="F1112">
            <v>51.46</v>
          </cell>
        </row>
        <row r="1113">
          <cell r="A1113">
            <v>2160601</v>
          </cell>
          <cell r="B1113" t="str">
            <v>     行政运行</v>
          </cell>
          <cell r="C1113">
            <v>0</v>
          </cell>
          <cell r="D1113">
            <v>0</v>
          </cell>
          <cell r="E1113">
            <v>0</v>
          </cell>
          <cell r="F1113">
            <v>0</v>
          </cell>
        </row>
        <row r="1114">
          <cell r="A1114">
            <v>2160602</v>
          </cell>
          <cell r="B1114" t="str">
            <v>     一般行政管理事务</v>
          </cell>
          <cell r="C1114">
            <v>0</v>
          </cell>
          <cell r="D1114">
            <v>0</v>
          </cell>
          <cell r="E1114">
            <v>0</v>
          </cell>
          <cell r="F1114">
            <v>0</v>
          </cell>
        </row>
        <row r="1115">
          <cell r="A1115">
            <v>2160603</v>
          </cell>
          <cell r="B1115" t="str">
            <v>     机关服务</v>
          </cell>
          <cell r="C1115">
            <v>0</v>
          </cell>
          <cell r="D1115">
            <v>0</v>
          </cell>
          <cell r="E1115">
            <v>0</v>
          </cell>
          <cell r="F1115">
            <v>0</v>
          </cell>
        </row>
        <row r="1116">
          <cell r="A1116">
            <v>2160607</v>
          </cell>
          <cell r="B1116" t="str">
            <v>     外商投资环境建设补助资金</v>
          </cell>
          <cell r="C1116">
            <v>0</v>
          </cell>
          <cell r="D1116">
            <v>0</v>
          </cell>
          <cell r="E1116">
            <v>0</v>
          </cell>
          <cell r="F1116">
            <v>0</v>
          </cell>
        </row>
        <row r="1117">
          <cell r="A1117">
            <v>2160699</v>
          </cell>
          <cell r="B1117" t="str">
            <v>     其他涉外发展服务支出</v>
          </cell>
          <cell r="C1117">
            <v>0</v>
          </cell>
          <cell r="D1117">
            <v>0</v>
          </cell>
          <cell r="E1117">
            <v>216</v>
          </cell>
          <cell r="F1117">
            <v>51.46</v>
          </cell>
        </row>
        <row r="1118">
          <cell r="A1118">
            <v>21699</v>
          </cell>
          <cell r="B1118" t="str">
            <v>   其他商业服务业等支出</v>
          </cell>
          <cell r="C1118">
            <v>0</v>
          </cell>
          <cell r="D1118">
            <v>0</v>
          </cell>
          <cell r="E1118">
            <v>0</v>
          </cell>
          <cell r="F1118">
            <v>0</v>
          </cell>
        </row>
        <row r="1119">
          <cell r="A1119">
            <v>2169901</v>
          </cell>
          <cell r="B1119" t="str">
            <v>     服务业基础设施建设</v>
          </cell>
          <cell r="C1119">
            <v>0</v>
          </cell>
          <cell r="D1119">
            <v>0</v>
          </cell>
          <cell r="E1119">
            <v>0</v>
          </cell>
          <cell r="F1119">
            <v>0</v>
          </cell>
        </row>
        <row r="1120">
          <cell r="A1120">
            <v>2169999</v>
          </cell>
          <cell r="B1120" t="str">
            <v>     其他商业服务业等支出</v>
          </cell>
          <cell r="C1120">
            <v>0</v>
          </cell>
          <cell r="D1120">
            <v>0</v>
          </cell>
          <cell r="E1120">
            <v>0</v>
          </cell>
          <cell r="F1120">
            <v>0</v>
          </cell>
        </row>
        <row r="1121">
          <cell r="A1121">
            <v>217</v>
          </cell>
          <cell r="B1121" t="str">
            <v>金融支出</v>
          </cell>
          <cell r="C1121">
            <v>1</v>
          </cell>
          <cell r="D1121">
            <v>0</v>
          </cell>
          <cell r="E1121">
            <v>0</v>
          </cell>
          <cell r="F1121">
            <v>0</v>
          </cell>
        </row>
        <row r="1122">
          <cell r="A1122">
            <v>21701</v>
          </cell>
          <cell r="B1122" t="str">
            <v>   金融部门行政支出</v>
          </cell>
          <cell r="C1122">
            <v>0</v>
          </cell>
          <cell r="D1122">
            <v>0</v>
          </cell>
          <cell r="E1122">
            <v>0</v>
          </cell>
          <cell r="F1122">
            <v>0</v>
          </cell>
        </row>
        <row r="1123">
          <cell r="A1123">
            <v>2170101</v>
          </cell>
          <cell r="B1123" t="str">
            <v>     行政运行</v>
          </cell>
          <cell r="C1123">
            <v>0</v>
          </cell>
          <cell r="D1123">
            <v>0</v>
          </cell>
          <cell r="E1123">
            <v>0</v>
          </cell>
          <cell r="F1123">
            <v>0</v>
          </cell>
        </row>
        <row r="1124">
          <cell r="A1124">
            <v>2170102</v>
          </cell>
          <cell r="B1124" t="str">
            <v>     一般行政管理事务</v>
          </cell>
          <cell r="C1124">
            <v>0</v>
          </cell>
          <cell r="D1124">
            <v>0</v>
          </cell>
          <cell r="E1124">
            <v>0</v>
          </cell>
          <cell r="F1124">
            <v>0</v>
          </cell>
        </row>
        <row r="1125">
          <cell r="A1125">
            <v>2170103</v>
          </cell>
          <cell r="B1125" t="str">
            <v>     机关服务</v>
          </cell>
          <cell r="C1125">
            <v>0</v>
          </cell>
          <cell r="D1125">
            <v>0</v>
          </cell>
          <cell r="E1125">
            <v>0</v>
          </cell>
          <cell r="F1125">
            <v>0</v>
          </cell>
        </row>
        <row r="1126">
          <cell r="A1126">
            <v>2170104</v>
          </cell>
          <cell r="B1126" t="str">
            <v>     安全防卫</v>
          </cell>
          <cell r="C1126">
            <v>0</v>
          </cell>
          <cell r="D1126">
            <v>0</v>
          </cell>
          <cell r="E1126">
            <v>0</v>
          </cell>
          <cell r="F1126">
            <v>0</v>
          </cell>
        </row>
        <row r="1127">
          <cell r="A1127">
            <v>2170150</v>
          </cell>
          <cell r="B1127" t="str">
            <v>     事业运行</v>
          </cell>
          <cell r="C1127">
            <v>0</v>
          </cell>
          <cell r="D1127">
            <v>0</v>
          </cell>
          <cell r="E1127">
            <v>0</v>
          </cell>
          <cell r="F1127">
            <v>0</v>
          </cell>
        </row>
        <row r="1128">
          <cell r="A1128">
            <v>2170199</v>
          </cell>
          <cell r="B1128" t="str">
            <v>     金融部门其他行政支出</v>
          </cell>
          <cell r="C1128">
            <v>0</v>
          </cell>
          <cell r="D1128">
            <v>0</v>
          </cell>
          <cell r="E1128">
            <v>0</v>
          </cell>
          <cell r="F1128">
            <v>0</v>
          </cell>
        </row>
        <row r="1129">
          <cell r="A1129">
            <v>21702</v>
          </cell>
          <cell r="B1129" t="str">
            <v>    金融部门监管支出</v>
          </cell>
          <cell r="C1129">
            <v>0</v>
          </cell>
          <cell r="D1129">
            <v>0</v>
          </cell>
          <cell r="E1129">
            <v>0</v>
          </cell>
          <cell r="F1129">
            <v>0</v>
          </cell>
        </row>
        <row r="1130">
          <cell r="A1130">
            <v>2170201</v>
          </cell>
          <cell r="B1130" t="str">
            <v>      货币发行</v>
          </cell>
          <cell r="C1130">
            <v>0</v>
          </cell>
          <cell r="D1130">
            <v>0</v>
          </cell>
          <cell r="E1130">
            <v>0</v>
          </cell>
          <cell r="F1130">
            <v>0</v>
          </cell>
        </row>
        <row r="1131">
          <cell r="A1131">
            <v>2170202</v>
          </cell>
          <cell r="B1131" t="str">
            <v>      金融服务</v>
          </cell>
          <cell r="C1131">
            <v>0</v>
          </cell>
          <cell r="D1131">
            <v>0</v>
          </cell>
          <cell r="E1131">
            <v>0</v>
          </cell>
          <cell r="F1131">
            <v>0</v>
          </cell>
        </row>
        <row r="1132">
          <cell r="A1132">
            <v>2170203</v>
          </cell>
          <cell r="B1132" t="str">
            <v>      反假币</v>
          </cell>
          <cell r="C1132">
            <v>0</v>
          </cell>
          <cell r="D1132">
            <v>0</v>
          </cell>
          <cell r="E1132">
            <v>0</v>
          </cell>
          <cell r="F1132">
            <v>0</v>
          </cell>
        </row>
        <row r="1133">
          <cell r="A1133">
            <v>2170204</v>
          </cell>
          <cell r="B1133" t="str">
            <v>      重点金融机构监管</v>
          </cell>
          <cell r="C1133">
            <v>0</v>
          </cell>
          <cell r="D1133">
            <v>0</v>
          </cell>
          <cell r="E1133">
            <v>0</v>
          </cell>
          <cell r="F1133">
            <v>0</v>
          </cell>
        </row>
        <row r="1134">
          <cell r="A1134">
            <v>2170205</v>
          </cell>
          <cell r="B1134" t="str">
            <v>      金融稽查与案件处理</v>
          </cell>
          <cell r="C1134">
            <v>0</v>
          </cell>
          <cell r="D1134">
            <v>0</v>
          </cell>
          <cell r="E1134">
            <v>0</v>
          </cell>
          <cell r="F1134">
            <v>0</v>
          </cell>
        </row>
        <row r="1135">
          <cell r="A1135">
            <v>2170206</v>
          </cell>
          <cell r="B1135" t="str">
            <v>      金融行业电子化建设</v>
          </cell>
          <cell r="C1135">
            <v>0</v>
          </cell>
          <cell r="D1135">
            <v>0</v>
          </cell>
          <cell r="E1135">
            <v>0</v>
          </cell>
          <cell r="F1135">
            <v>0</v>
          </cell>
        </row>
        <row r="1136">
          <cell r="A1136">
            <v>2170207</v>
          </cell>
          <cell r="B1136" t="str">
            <v>      从业人员资格考试</v>
          </cell>
          <cell r="C1136">
            <v>0</v>
          </cell>
          <cell r="D1136">
            <v>0</v>
          </cell>
          <cell r="E1136">
            <v>0</v>
          </cell>
          <cell r="F1136">
            <v>0</v>
          </cell>
        </row>
        <row r="1137">
          <cell r="A1137">
            <v>2170208</v>
          </cell>
          <cell r="B1137" t="str">
            <v>      反洗钱</v>
          </cell>
          <cell r="C1137">
            <v>0</v>
          </cell>
          <cell r="D1137">
            <v>0</v>
          </cell>
          <cell r="E1137">
            <v>0</v>
          </cell>
          <cell r="F1137">
            <v>0</v>
          </cell>
        </row>
        <row r="1138">
          <cell r="A1138">
            <v>2170299</v>
          </cell>
          <cell r="B1138" t="str">
            <v>      金融部门其他监管支出</v>
          </cell>
          <cell r="C1138">
            <v>0</v>
          </cell>
          <cell r="D1138">
            <v>0</v>
          </cell>
          <cell r="E1138">
            <v>0</v>
          </cell>
          <cell r="F1138">
            <v>0</v>
          </cell>
        </row>
        <row r="1139">
          <cell r="A1139">
            <v>21703</v>
          </cell>
          <cell r="B1139" t="str">
            <v>   金融发展支出</v>
          </cell>
          <cell r="C1139">
            <v>0</v>
          </cell>
          <cell r="D1139">
            <v>0</v>
          </cell>
          <cell r="E1139">
            <v>0</v>
          </cell>
          <cell r="F1139">
            <v>0</v>
          </cell>
        </row>
        <row r="1140">
          <cell r="A1140">
            <v>2170301</v>
          </cell>
          <cell r="B1140" t="str">
            <v>     政策性银行亏损补贴</v>
          </cell>
          <cell r="C1140">
            <v>0</v>
          </cell>
          <cell r="D1140">
            <v>0</v>
          </cell>
          <cell r="E1140">
            <v>0</v>
          </cell>
          <cell r="F1140">
            <v>0</v>
          </cell>
        </row>
        <row r="1141">
          <cell r="A1141">
            <v>2170302</v>
          </cell>
          <cell r="B1141" t="str">
            <v>     利息费用补贴支出</v>
          </cell>
          <cell r="C1141">
            <v>0</v>
          </cell>
          <cell r="D1141">
            <v>0</v>
          </cell>
          <cell r="E1141">
            <v>0</v>
          </cell>
          <cell r="F1141">
            <v>0</v>
          </cell>
        </row>
        <row r="1142">
          <cell r="A1142">
            <v>2170303</v>
          </cell>
          <cell r="B1142" t="str">
            <v>     补充资本金</v>
          </cell>
          <cell r="C1142">
            <v>0</v>
          </cell>
          <cell r="D1142">
            <v>0</v>
          </cell>
          <cell r="E1142">
            <v>0</v>
          </cell>
          <cell r="F1142">
            <v>0</v>
          </cell>
        </row>
        <row r="1143">
          <cell r="A1143">
            <v>2170304</v>
          </cell>
          <cell r="B1143" t="str">
            <v>     风险基金补助</v>
          </cell>
          <cell r="C1143">
            <v>0</v>
          </cell>
          <cell r="D1143">
            <v>0</v>
          </cell>
          <cell r="E1143">
            <v>0</v>
          </cell>
          <cell r="F1143">
            <v>0</v>
          </cell>
        </row>
        <row r="1144">
          <cell r="A1144">
            <v>2170399</v>
          </cell>
          <cell r="B1144" t="str">
            <v>     其他金融发展支出</v>
          </cell>
          <cell r="C1144">
            <v>0</v>
          </cell>
          <cell r="D1144">
            <v>0</v>
          </cell>
          <cell r="E1144">
            <v>0</v>
          </cell>
          <cell r="F1144">
            <v>0</v>
          </cell>
        </row>
        <row r="1145">
          <cell r="A1145">
            <v>21704</v>
          </cell>
          <cell r="B1145" t="str">
            <v>   金融调控支出</v>
          </cell>
          <cell r="C1145">
            <v>0</v>
          </cell>
          <cell r="D1145">
            <v>0</v>
          </cell>
          <cell r="E1145">
            <v>0</v>
          </cell>
          <cell r="F1145">
            <v>0</v>
          </cell>
        </row>
        <row r="1146">
          <cell r="A1146">
            <v>2170401</v>
          </cell>
          <cell r="B1146" t="str">
            <v>     中央银行亏损补贴</v>
          </cell>
          <cell r="C1146" t="str">
            <v/>
          </cell>
          <cell r="D1146">
            <v>0</v>
          </cell>
          <cell r="E1146">
            <v>0</v>
          </cell>
          <cell r="F1146">
            <v>0</v>
          </cell>
        </row>
        <row r="1147">
          <cell r="A1147">
            <v>2170499</v>
          </cell>
          <cell r="B1147" t="str">
            <v>     其他金融调控支出</v>
          </cell>
          <cell r="C1147" t="str">
            <v/>
          </cell>
          <cell r="D1147">
            <v>0</v>
          </cell>
          <cell r="E1147">
            <v>0</v>
          </cell>
          <cell r="F1147">
            <v>0</v>
          </cell>
        </row>
        <row r="1148">
          <cell r="A1148">
            <v>21799</v>
          </cell>
          <cell r="B1148" t="str">
            <v>   其他金融支出</v>
          </cell>
          <cell r="C1148">
            <v>1</v>
          </cell>
          <cell r="D1148">
            <v>0</v>
          </cell>
          <cell r="E1148">
            <v>0</v>
          </cell>
          <cell r="F1148">
            <v>0</v>
          </cell>
        </row>
        <row r="1149">
          <cell r="A1149">
            <v>2179902</v>
          </cell>
          <cell r="B1149" t="str">
            <v>     重点企业贷款贴息</v>
          </cell>
          <cell r="C1149">
            <v>0</v>
          </cell>
          <cell r="D1149">
            <v>0</v>
          </cell>
          <cell r="E1149">
            <v>0</v>
          </cell>
          <cell r="F1149">
            <v>0</v>
          </cell>
        </row>
        <row r="1150">
          <cell r="A1150">
            <v>2179999</v>
          </cell>
          <cell r="B1150" t="str">
            <v>     其他金融支出</v>
          </cell>
          <cell r="C1150">
            <v>1</v>
          </cell>
          <cell r="D1150">
            <v>0</v>
          </cell>
          <cell r="E1150">
            <v>0</v>
          </cell>
          <cell r="F1150">
            <v>0</v>
          </cell>
        </row>
        <row r="1151">
          <cell r="A1151">
            <v>219</v>
          </cell>
          <cell r="B1151" t="str">
            <v>援助其他地区支出</v>
          </cell>
          <cell r="C1151">
            <v>0</v>
          </cell>
          <cell r="D1151">
            <v>0</v>
          </cell>
          <cell r="E1151">
            <v>0</v>
          </cell>
          <cell r="F1151">
            <v>0</v>
          </cell>
        </row>
        <row r="1152">
          <cell r="A1152">
            <v>21901</v>
          </cell>
          <cell r="B1152" t="str">
            <v>   一般公共服务</v>
          </cell>
          <cell r="C1152">
            <v>0</v>
          </cell>
          <cell r="D1152">
            <v>0</v>
          </cell>
          <cell r="E1152">
            <v>0</v>
          </cell>
          <cell r="F1152">
            <v>0</v>
          </cell>
        </row>
        <row r="1153">
          <cell r="A1153">
            <v>21902</v>
          </cell>
          <cell r="B1153" t="str">
            <v>   教育</v>
          </cell>
          <cell r="C1153">
            <v>0</v>
          </cell>
          <cell r="D1153">
            <v>0</v>
          </cell>
          <cell r="E1153">
            <v>0</v>
          </cell>
          <cell r="F1153">
            <v>0</v>
          </cell>
        </row>
        <row r="1154">
          <cell r="A1154">
            <v>21903</v>
          </cell>
          <cell r="B1154" t="str">
            <v>   文化旅游体育与传媒</v>
          </cell>
          <cell r="C1154">
            <v>0</v>
          </cell>
          <cell r="D1154">
            <v>0</v>
          </cell>
          <cell r="E1154">
            <v>0</v>
          </cell>
          <cell r="F1154">
            <v>0</v>
          </cell>
        </row>
        <row r="1155">
          <cell r="A1155">
            <v>21904</v>
          </cell>
          <cell r="B1155" t="str">
            <v>   卫生健康</v>
          </cell>
          <cell r="C1155">
            <v>0</v>
          </cell>
          <cell r="D1155">
            <v>0</v>
          </cell>
          <cell r="E1155">
            <v>0</v>
          </cell>
          <cell r="F1155">
            <v>0</v>
          </cell>
        </row>
        <row r="1156">
          <cell r="A1156">
            <v>21905</v>
          </cell>
          <cell r="B1156" t="str">
            <v>   节能环保</v>
          </cell>
          <cell r="C1156">
            <v>0</v>
          </cell>
          <cell r="D1156">
            <v>0</v>
          </cell>
          <cell r="E1156">
            <v>0</v>
          </cell>
          <cell r="F1156">
            <v>0</v>
          </cell>
        </row>
        <row r="1157">
          <cell r="A1157">
            <v>21906</v>
          </cell>
          <cell r="B1157" t="str">
            <v>   农业农村</v>
          </cell>
          <cell r="C1157">
            <v>0</v>
          </cell>
          <cell r="D1157">
            <v>0</v>
          </cell>
          <cell r="E1157">
            <v>0</v>
          </cell>
          <cell r="F1157">
            <v>0</v>
          </cell>
        </row>
        <row r="1158">
          <cell r="A1158">
            <v>21907</v>
          </cell>
          <cell r="B1158" t="str">
            <v>   交通运输</v>
          </cell>
          <cell r="C1158">
            <v>0</v>
          </cell>
          <cell r="D1158">
            <v>0</v>
          </cell>
          <cell r="E1158">
            <v>0</v>
          </cell>
          <cell r="F1158">
            <v>0</v>
          </cell>
        </row>
        <row r="1159">
          <cell r="A1159">
            <v>21908</v>
          </cell>
          <cell r="B1159" t="str">
            <v>   住房保障</v>
          </cell>
          <cell r="C1159">
            <v>0</v>
          </cell>
          <cell r="D1159">
            <v>0</v>
          </cell>
          <cell r="E1159">
            <v>0</v>
          </cell>
          <cell r="F1159">
            <v>0</v>
          </cell>
        </row>
        <row r="1160">
          <cell r="A1160">
            <v>21999</v>
          </cell>
          <cell r="B1160" t="str">
            <v>   其他支出</v>
          </cell>
          <cell r="C1160">
            <v>0</v>
          </cell>
          <cell r="D1160">
            <v>0</v>
          </cell>
          <cell r="E1160">
            <v>0</v>
          </cell>
          <cell r="F1160">
            <v>0</v>
          </cell>
        </row>
        <row r="1161">
          <cell r="A1161">
            <v>220</v>
          </cell>
          <cell r="B1161" t="str">
            <v>自然资源海洋气象等支出</v>
          </cell>
          <cell r="C1161">
            <v>4779</v>
          </cell>
          <cell r="D1161">
            <v>2250</v>
          </cell>
          <cell r="E1161">
            <v>3580</v>
          </cell>
          <cell r="F1161">
            <v>2822.12</v>
          </cell>
        </row>
        <row r="1162">
          <cell r="A1162">
            <v>22001</v>
          </cell>
          <cell r="B1162" t="str">
            <v>   自然资源事务</v>
          </cell>
          <cell r="C1162">
            <v>4682</v>
          </cell>
          <cell r="D1162">
            <v>2153</v>
          </cell>
          <cell r="E1162">
            <v>3467</v>
          </cell>
          <cell r="F1162">
            <v>2730.22</v>
          </cell>
        </row>
        <row r="1163">
          <cell r="A1163">
            <v>2200101</v>
          </cell>
          <cell r="B1163" t="str">
            <v>     行政运行</v>
          </cell>
          <cell r="C1163">
            <v>1861</v>
          </cell>
          <cell r="D1163">
            <v>1813</v>
          </cell>
          <cell r="E1163">
            <v>1359</v>
          </cell>
          <cell r="F1163">
            <v>1430.22</v>
          </cell>
        </row>
        <row r="1164">
          <cell r="A1164">
            <v>2200102</v>
          </cell>
          <cell r="B1164" t="str">
            <v>     一般行政管理事务</v>
          </cell>
          <cell r="C1164">
            <v>0</v>
          </cell>
          <cell r="D1164">
            <v>0</v>
          </cell>
          <cell r="E1164">
            <v>0</v>
          </cell>
          <cell r="F1164">
            <v>0</v>
          </cell>
        </row>
        <row r="1165">
          <cell r="A1165">
            <v>2200103</v>
          </cell>
          <cell r="B1165" t="str">
            <v>     机关服务</v>
          </cell>
          <cell r="C1165">
            <v>0</v>
          </cell>
          <cell r="D1165">
            <v>0</v>
          </cell>
          <cell r="E1165">
            <v>0</v>
          </cell>
          <cell r="F1165">
            <v>0</v>
          </cell>
        </row>
        <row r="1166">
          <cell r="A1166">
            <v>2200104</v>
          </cell>
          <cell r="B1166" t="str">
            <v>     自然资源规划及管理</v>
          </cell>
          <cell r="C1166">
            <v>0</v>
          </cell>
          <cell r="D1166">
            <v>0</v>
          </cell>
          <cell r="E1166">
            <v>340</v>
          </cell>
          <cell r="F1166">
            <v>0</v>
          </cell>
        </row>
        <row r="1167">
          <cell r="A1167">
            <v>2200106</v>
          </cell>
          <cell r="B1167" t="str">
            <v>     自然资源利用与保护</v>
          </cell>
          <cell r="C1167">
            <v>10</v>
          </cell>
          <cell r="D1167">
            <v>22</v>
          </cell>
          <cell r="E1167">
            <v>0</v>
          </cell>
          <cell r="F1167">
            <v>0</v>
          </cell>
        </row>
        <row r="1168">
          <cell r="A1168">
            <v>2200107</v>
          </cell>
          <cell r="B1168" t="str">
            <v>     自然资源社会公益服务</v>
          </cell>
          <cell r="C1168">
            <v>0</v>
          </cell>
          <cell r="D1168">
            <v>0</v>
          </cell>
          <cell r="E1168">
            <v>0</v>
          </cell>
          <cell r="F1168">
            <v>0</v>
          </cell>
        </row>
        <row r="1169">
          <cell r="A1169">
            <v>2200108</v>
          </cell>
          <cell r="B1169" t="str">
            <v>     自然资源行业业务管理</v>
          </cell>
          <cell r="C1169">
            <v>0</v>
          </cell>
          <cell r="D1169">
            <v>0</v>
          </cell>
          <cell r="E1169">
            <v>0</v>
          </cell>
          <cell r="F1169">
            <v>0</v>
          </cell>
        </row>
        <row r="1170">
          <cell r="A1170">
            <v>2200109</v>
          </cell>
          <cell r="B1170" t="str">
            <v>     自然资源调查与确权登记</v>
          </cell>
          <cell r="C1170">
            <v>0</v>
          </cell>
          <cell r="D1170">
            <v>18</v>
          </cell>
          <cell r="E1170">
            <v>10</v>
          </cell>
          <cell r="F1170">
            <v>0</v>
          </cell>
        </row>
        <row r="1171">
          <cell r="A1171">
            <v>2200112</v>
          </cell>
          <cell r="B1171" t="str">
            <v>     土地资源储备支出</v>
          </cell>
          <cell r="C1171">
            <v>0</v>
          </cell>
          <cell r="D1171">
            <v>0</v>
          </cell>
          <cell r="E1171">
            <v>1000</v>
          </cell>
          <cell r="F1171">
            <v>0</v>
          </cell>
        </row>
        <row r="1172">
          <cell r="A1172">
            <v>2200113</v>
          </cell>
          <cell r="B1172" t="str">
            <v>     地质矿产资源与环境调查</v>
          </cell>
          <cell r="C1172">
            <v>0</v>
          </cell>
          <cell r="D1172">
            <v>0</v>
          </cell>
          <cell r="E1172">
            <v>0</v>
          </cell>
          <cell r="F1172">
            <v>0</v>
          </cell>
        </row>
        <row r="1173">
          <cell r="A1173">
            <v>2200114</v>
          </cell>
          <cell r="B1173" t="str">
            <v>     地质勘查与矿产资源管理</v>
          </cell>
          <cell r="C1173">
            <v>0</v>
          </cell>
          <cell r="D1173">
            <v>0</v>
          </cell>
          <cell r="E1173">
            <v>0</v>
          </cell>
          <cell r="F1173">
            <v>0</v>
          </cell>
        </row>
        <row r="1174">
          <cell r="A1174">
            <v>2200115</v>
          </cell>
          <cell r="B1174" t="str">
            <v>     地质转产项目财政贴息</v>
          </cell>
          <cell r="C1174">
            <v>0</v>
          </cell>
          <cell r="D1174">
            <v>0</v>
          </cell>
          <cell r="E1174">
            <v>0</v>
          </cell>
          <cell r="F1174">
            <v>0</v>
          </cell>
        </row>
        <row r="1175">
          <cell r="A1175">
            <v>2200116</v>
          </cell>
          <cell r="B1175" t="str">
            <v>     国外风险勘查</v>
          </cell>
          <cell r="C1175">
            <v>0</v>
          </cell>
          <cell r="D1175">
            <v>0</v>
          </cell>
          <cell r="E1175">
            <v>0</v>
          </cell>
          <cell r="F1175">
            <v>0</v>
          </cell>
        </row>
        <row r="1176">
          <cell r="A1176">
            <v>2200119</v>
          </cell>
          <cell r="B1176" t="str">
            <v>     地质勘查基金（周转金）支出</v>
          </cell>
          <cell r="C1176">
            <v>0</v>
          </cell>
          <cell r="D1176">
            <v>0</v>
          </cell>
          <cell r="E1176">
            <v>0</v>
          </cell>
          <cell r="F1176">
            <v>0</v>
          </cell>
        </row>
        <row r="1177">
          <cell r="A1177">
            <v>2200120</v>
          </cell>
          <cell r="B1177" t="str">
            <v>     海域与海岛管理</v>
          </cell>
          <cell r="C1177">
            <v>0</v>
          </cell>
          <cell r="D1177">
            <v>0</v>
          </cell>
          <cell r="E1177">
            <v>0</v>
          </cell>
          <cell r="F1177">
            <v>0</v>
          </cell>
        </row>
        <row r="1178">
          <cell r="A1178">
            <v>2200121</v>
          </cell>
          <cell r="B1178" t="str">
            <v>     自然资源国际合作与海洋权益维护</v>
          </cell>
          <cell r="C1178">
            <v>0</v>
          </cell>
          <cell r="D1178">
            <v>0</v>
          </cell>
          <cell r="E1178">
            <v>0</v>
          </cell>
          <cell r="F1178">
            <v>0</v>
          </cell>
        </row>
        <row r="1179">
          <cell r="A1179">
            <v>2200122</v>
          </cell>
          <cell r="B1179" t="str">
            <v>     自然资源卫星</v>
          </cell>
          <cell r="C1179">
            <v>0</v>
          </cell>
          <cell r="D1179">
            <v>0</v>
          </cell>
          <cell r="E1179">
            <v>0</v>
          </cell>
          <cell r="F1179">
            <v>0</v>
          </cell>
        </row>
        <row r="1180">
          <cell r="A1180">
            <v>2200123</v>
          </cell>
          <cell r="B1180" t="str">
            <v>     极地考察</v>
          </cell>
          <cell r="C1180">
            <v>0</v>
          </cell>
          <cell r="D1180">
            <v>0</v>
          </cell>
          <cell r="E1180">
            <v>0</v>
          </cell>
          <cell r="F1180">
            <v>0</v>
          </cell>
        </row>
        <row r="1181">
          <cell r="A1181">
            <v>2200124</v>
          </cell>
          <cell r="B1181" t="str">
            <v>     深海调查与资源开发</v>
          </cell>
          <cell r="C1181">
            <v>0</v>
          </cell>
          <cell r="D1181">
            <v>0</v>
          </cell>
          <cell r="E1181">
            <v>0</v>
          </cell>
          <cell r="F1181">
            <v>0</v>
          </cell>
        </row>
        <row r="1182">
          <cell r="A1182">
            <v>2200125</v>
          </cell>
          <cell r="B1182" t="str">
            <v>     海港航标维护</v>
          </cell>
          <cell r="C1182">
            <v>0</v>
          </cell>
          <cell r="D1182">
            <v>0</v>
          </cell>
          <cell r="E1182">
            <v>0</v>
          </cell>
          <cell r="F1182">
            <v>0</v>
          </cell>
        </row>
        <row r="1183">
          <cell r="A1183">
            <v>2200126</v>
          </cell>
          <cell r="B1183" t="str">
            <v>     海水淡化</v>
          </cell>
          <cell r="C1183">
            <v>0</v>
          </cell>
          <cell r="D1183">
            <v>0</v>
          </cell>
          <cell r="E1183">
            <v>0</v>
          </cell>
          <cell r="F1183">
            <v>0</v>
          </cell>
        </row>
        <row r="1184">
          <cell r="A1184">
            <v>2200127</v>
          </cell>
          <cell r="B1184" t="str">
            <v>     无居民海岛使用金支出</v>
          </cell>
          <cell r="C1184">
            <v>0</v>
          </cell>
          <cell r="D1184">
            <v>0</v>
          </cell>
          <cell r="E1184">
            <v>0</v>
          </cell>
          <cell r="F1184">
            <v>0</v>
          </cell>
        </row>
        <row r="1185">
          <cell r="A1185">
            <v>2200128</v>
          </cell>
          <cell r="B1185" t="str">
            <v>     海洋战略规划与预警监测</v>
          </cell>
          <cell r="C1185">
            <v>0</v>
          </cell>
          <cell r="D1185">
            <v>0</v>
          </cell>
          <cell r="E1185">
            <v>0</v>
          </cell>
          <cell r="F1185">
            <v>0</v>
          </cell>
        </row>
        <row r="1186">
          <cell r="A1186">
            <v>2200129</v>
          </cell>
          <cell r="B1186" t="str">
            <v>     基础测绘与地理信息监管</v>
          </cell>
          <cell r="C1186">
            <v>0</v>
          </cell>
          <cell r="D1186">
            <v>0</v>
          </cell>
          <cell r="E1186">
            <v>0</v>
          </cell>
          <cell r="F1186">
            <v>0</v>
          </cell>
        </row>
        <row r="1187">
          <cell r="A1187">
            <v>2200150</v>
          </cell>
          <cell r="B1187" t="str">
            <v>     事业运行</v>
          </cell>
          <cell r="C1187">
            <v>0</v>
          </cell>
          <cell r="D1187">
            <v>0</v>
          </cell>
          <cell r="E1187">
            <v>0</v>
          </cell>
          <cell r="F1187">
            <v>0</v>
          </cell>
        </row>
        <row r="1188">
          <cell r="A1188">
            <v>2200199</v>
          </cell>
          <cell r="B1188" t="str">
            <v>     其他自然资源事务支出</v>
          </cell>
          <cell r="C1188">
            <v>2811</v>
          </cell>
          <cell r="D1188">
            <v>300</v>
          </cell>
          <cell r="E1188">
            <v>758</v>
          </cell>
          <cell r="F1188">
            <v>1300</v>
          </cell>
        </row>
        <row r="1189">
          <cell r="A1189">
            <v>22005</v>
          </cell>
          <cell r="B1189" t="str">
            <v>   气象事务</v>
          </cell>
          <cell r="C1189">
            <v>97</v>
          </cell>
          <cell r="D1189">
            <v>97</v>
          </cell>
          <cell r="E1189">
            <v>113</v>
          </cell>
          <cell r="F1189">
            <v>66.9</v>
          </cell>
        </row>
        <row r="1190">
          <cell r="A1190">
            <v>2200501</v>
          </cell>
          <cell r="B1190" t="str">
            <v>     行政运行</v>
          </cell>
          <cell r="C1190">
            <v>17</v>
          </cell>
          <cell r="D1190">
            <v>17</v>
          </cell>
          <cell r="E1190">
            <v>17</v>
          </cell>
          <cell r="F1190">
            <v>16.9</v>
          </cell>
        </row>
        <row r="1191">
          <cell r="A1191">
            <v>2200502</v>
          </cell>
          <cell r="B1191" t="str">
            <v>     一般行政管理事务</v>
          </cell>
          <cell r="C1191">
            <v>0</v>
          </cell>
          <cell r="D1191">
            <v>0</v>
          </cell>
          <cell r="E1191">
            <v>0</v>
          </cell>
          <cell r="F1191">
            <v>0</v>
          </cell>
        </row>
        <row r="1192">
          <cell r="A1192">
            <v>2200503</v>
          </cell>
          <cell r="B1192" t="str">
            <v>     机关服务</v>
          </cell>
          <cell r="C1192">
            <v>0</v>
          </cell>
          <cell r="D1192">
            <v>0</v>
          </cell>
          <cell r="E1192">
            <v>0</v>
          </cell>
          <cell r="F1192">
            <v>0</v>
          </cell>
        </row>
        <row r="1193">
          <cell r="A1193">
            <v>2200504</v>
          </cell>
          <cell r="B1193" t="str">
            <v>     气象事业机构</v>
          </cell>
          <cell r="C1193">
            <v>0</v>
          </cell>
          <cell r="D1193">
            <v>0</v>
          </cell>
          <cell r="E1193">
            <v>0</v>
          </cell>
          <cell r="F1193">
            <v>0</v>
          </cell>
        </row>
        <row r="1194">
          <cell r="A1194">
            <v>2200506</v>
          </cell>
          <cell r="B1194" t="str">
            <v>     气象探测</v>
          </cell>
          <cell r="C1194">
            <v>0</v>
          </cell>
          <cell r="D1194">
            <v>0</v>
          </cell>
          <cell r="E1194">
            <v>0</v>
          </cell>
          <cell r="F1194">
            <v>0</v>
          </cell>
        </row>
        <row r="1195">
          <cell r="A1195">
            <v>2200507</v>
          </cell>
          <cell r="B1195" t="str">
            <v>     气象信息传输及管理</v>
          </cell>
          <cell r="C1195">
            <v>0</v>
          </cell>
          <cell r="D1195">
            <v>0</v>
          </cell>
          <cell r="E1195">
            <v>0</v>
          </cell>
          <cell r="F1195">
            <v>0</v>
          </cell>
        </row>
        <row r="1196">
          <cell r="A1196">
            <v>2200508</v>
          </cell>
          <cell r="B1196" t="str">
            <v>     气象预报预测</v>
          </cell>
          <cell r="C1196">
            <v>0</v>
          </cell>
          <cell r="D1196">
            <v>0</v>
          </cell>
          <cell r="E1196">
            <v>0</v>
          </cell>
          <cell r="F1196">
            <v>0</v>
          </cell>
        </row>
        <row r="1197">
          <cell r="A1197">
            <v>2200509</v>
          </cell>
          <cell r="B1197" t="str">
            <v>     气象服务</v>
          </cell>
          <cell r="C1197">
            <v>0</v>
          </cell>
          <cell r="D1197">
            <v>0</v>
          </cell>
          <cell r="E1197">
            <v>0</v>
          </cell>
          <cell r="F1197">
            <v>0</v>
          </cell>
        </row>
        <row r="1198">
          <cell r="A1198">
            <v>2200510</v>
          </cell>
          <cell r="B1198" t="str">
            <v>     气象装备保障维护</v>
          </cell>
          <cell r="C1198">
            <v>0</v>
          </cell>
          <cell r="D1198">
            <v>0</v>
          </cell>
          <cell r="E1198">
            <v>0</v>
          </cell>
          <cell r="F1198">
            <v>0</v>
          </cell>
        </row>
        <row r="1199">
          <cell r="A1199">
            <v>2200511</v>
          </cell>
          <cell r="B1199" t="str">
            <v>     气象基础设施建设与维修</v>
          </cell>
          <cell r="C1199">
            <v>0</v>
          </cell>
          <cell r="D1199">
            <v>0</v>
          </cell>
          <cell r="E1199">
            <v>0</v>
          </cell>
          <cell r="F1199">
            <v>0</v>
          </cell>
        </row>
        <row r="1200">
          <cell r="A1200">
            <v>2200512</v>
          </cell>
          <cell r="B1200" t="str">
            <v>     气象卫星</v>
          </cell>
          <cell r="C1200">
            <v>0</v>
          </cell>
          <cell r="D1200">
            <v>0</v>
          </cell>
          <cell r="E1200">
            <v>0</v>
          </cell>
          <cell r="F1200">
            <v>0</v>
          </cell>
        </row>
        <row r="1201">
          <cell r="A1201">
            <v>2200513</v>
          </cell>
          <cell r="B1201" t="str">
            <v>     气象法规与标准</v>
          </cell>
          <cell r="C1201">
            <v>0</v>
          </cell>
          <cell r="D1201">
            <v>0</v>
          </cell>
          <cell r="E1201">
            <v>0</v>
          </cell>
          <cell r="F1201">
            <v>0</v>
          </cell>
        </row>
        <row r="1202">
          <cell r="A1202">
            <v>2200514</v>
          </cell>
          <cell r="B1202" t="str">
            <v>     气象资金审计稽查</v>
          </cell>
          <cell r="C1202">
            <v>0</v>
          </cell>
          <cell r="D1202">
            <v>0</v>
          </cell>
          <cell r="E1202">
            <v>0</v>
          </cell>
          <cell r="F1202">
            <v>0</v>
          </cell>
        </row>
        <row r="1203">
          <cell r="A1203">
            <v>2200599</v>
          </cell>
          <cell r="B1203" t="str">
            <v>     其他气象事务支出</v>
          </cell>
          <cell r="C1203">
            <v>80</v>
          </cell>
          <cell r="D1203">
            <v>80</v>
          </cell>
          <cell r="E1203">
            <v>96</v>
          </cell>
          <cell r="F1203">
            <v>50</v>
          </cell>
        </row>
        <row r="1204">
          <cell r="A1204">
            <v>22099</v>
          </cell>
          <cell r="B1204" t="str">
            <v>   其他自然资源海洋气象等支出</v>
          </cell>
          <cell r="C1204">
            <v>0</v>
          </cell>
          <cell r="D1204">
            <v>0</v>
          </cell>
          <cell r="E1204">
            <v>0</v>
          </cell>
          <cell r="F1204">
            <v>25</v>
          </cell>
        </row>
        <row r="1205">
          <cell r="A1205">
            <v>2209999</v>
          </cell>
          <cell r="B1205" t="str">
            <v>     其他自然资源海洋气象等支出</v>
          </cell>
          <cell r="C1205">
            <v>0</v>
          </cell>
          <cell r="D1205">
            <v>0</v>
          </cell>
          <cell r="E1205">
            <v>0</v>
          </cell>
          <cell r="F1205">
            <v>25</v>
          </cell>
        </row>
        <row r="1206">
          <cell r="A1206">
            <v>221</v>
          </cell>
          <cell r="B1206" t="str">
            <v>住房保障支出</v>
          </cell>
          <cell r="C1206">
            <v>5245</v>
          </cell>
          <cell r="D1206">
            <v>2871</v>
          </cell>
          <cell r="E1206">
            <v>12062</v>
          </cell>
          <cell r="F1206">
            <v>11820.86</v>
          </cell>
        </row>
        <row r="1207">
          <cell r="A1207">
            <v>22101</v>
          </cell>
          <cell r="B1207" t="str">
            <v>   保障性安居工程支出</v>
          </cell>
          <cell r="C1207">
            <v>5245</v>
          </cell>
          <cell r="D1207">
            <v>2871</v>
          </cell>
          <cell r="E1207">
            <v>4142</v>
          </cell>
          <cell r="F1207">
            <v>3897.69</v>
          </cell>
        </row>
        <row r="1208">
          <cell r="A1208">
            <v>2210101</v>
          </cell>
          <cell r="B1208" t="str">
            <v>     廉租住房</v>
          </cell>
          <cell r="C1208">
            <v>0</v>
          </cell>
          <cell r="D1208">
            <v>0</v>
          </cell>
          <cell r="E1208">
            <v>0</v>
          </cell>
          <cell r="F1208">
            <v>0</v>
          </cell>
        </row>
        <row r="1209">
          <cell r="A1209">
            <v>2210102</v>
          </cell>
          <cell r="B1209" t="str">
            <v>     沉陷区治理</v>
          </cell>
          <cell r="C1209">
            <v>0</v>
          </cell>
          <cell r="D1209">
            <v>0</v>
          </cell>
          <cell r="E1209">
            <v>0</v>
          </cell>
          <cell r="F1209">
            <v>0</v>
          </cell>
        </row>
        <row r="1210">
          <cell r="A1210">
            <v>2210103</v>
          </cell>
          <cell r="B1210" t="str">
            <v>     棚户区改造</v>
          </cell>
          <cell r="C1210">
            <v>3288</v>
          </cell>
          <cell r="D1210">
            <v>913</v>
          </cell>
          <cell r="E1210">
            <v>1942</v>
          </cell>
          <cell r="F1210">
            <v>1100</v>
          </cell>
        </row>
        <row r="1211">
          <cell r="A1211">
            <v>2210104</v>
          </cell>
          <cell r="B1211" t="str">
            <v>     少数民族地区游牧民定居工程</v>
          </cell>
          <cell r="C1211">
            <v>0</v>
          </cell>
          <cell r="D1211">
            <v>0</v>
          </cell>
          <cell r="E1211">
            <v>0</v>
          </cell>
          <cell r="F1211">
            <v>0</v>
          </cell>
        </row>
        <row r="1212">
          <cell r="A1212">
            <v>2210105</v>
          </cell>
          <cell r="B1212" t="str">
            <v>     农村危房改造</v>
          </cell>
          <cell r="C1212">
            <v>249</v>
          </cell>
          <cell r="D1212">
            <v>1230</v>
          </cell>
          <cell r="E1212">
            <v>1108</v>
          </cell>
          <cell r="F1212">
            <v>1309.3</v>
          </cell>
        </row>
        <row r="1213">
          <cell r="A1213">
            <v>2210106</v>
          </cell>
          <cell r="B1213" t="str">
            <v>     公共租赁住房</v>
          </cell>
          <cell r="C1213">
            <v>14</v>
          </cell>
          <cell r="D1213">
            <v>0</v>
          </cell>
          <cell r="E1213">
            <v>8</v>
          </cell>
          <cell r="F1213">
            <v>50</v>
          </cell>
        </row>
        <row r="1214">
          <cell r="A1214">
            <v>2210107</v>
          </cell>
          <cell r="B1214" t="str">
            <v>     保障性住房租金补贴</v>
          </cell>
          <cell r="C1214">
            <v>8</v>
          </cell>
          <cell r="D1214">
            <v>28</v>
          </cell>
          <cell r="E1214">
            <v>0</v>
          </cell>
          <cell r="F1214">
            <v>0</v>
          </cell>
        </row>
        <row r="1215">
          <cell r="A1215">
            <v>2210108</v>
          </cell>
          <cell r="B1215" t="str">
            <v>     老旧小区改造</v>
          </cell>
          <cell r="C1215">
            <v>1686</v>
          </cell>
          <cell r="D1215">
            <v>0</v>
          </cell>
          <cell r="E1215">
            <v>1084</v>
          </cell>
          <cell r="F1215">
            <v>1300</v>
          </cell>
        </row>
        <row r="1216">
          <cell r="A1216">
            <v>2210109</v>
          </cell>
          <cell r="B1216" t="str">
            <v>     住房租赁市场发展</v>
          </cell>
          <cell r="C1216">
            <v>0</v>
          </cell>
          <cell r="D1216">
            <v>0</v>
          </cell>
          <cell r="E1216">
            <v>0</v>
          </cell>
          <cell r="F1216">
            <v>0</v>
          </cell>
        </row>
        <row r="1217">
          <cell r="A1217">
            <v>2210110</v>
          </cell>
          <cell r="B1217" t="str">
            <v>     障性租赁住房</v>
          </cell>
          <cell r="C1217" t="str">
            <v/>
          </cell>
          <cell r="D1217">
            <v>0</v>
          </cell>
          <cell r="E1217">
            <v>0</v>
          </cell>
          <cell r="F1217">
            <v>38.39</v>
          </cell>
        </row>
        <row r="1218">
          <cell r="A1218">
            <v>2210199</v>
          </cell>
          <cell r="B1218" t="str">
            <v>     其他保障性安居工程支出</v>
          </cell>
          <cell r="C1218">
            <v>0</v>
          </cell>
          <cell r="D1218">
            <v>700</v>
          </cell>
          <cell r="E1218">
            <v>0</v>
          </cell>
          <cell r="F1218">
            <v>100</v>
          </cell>
        </row>
        <row r="1219">
          <cell r="A1219">
            <v>22102</v>
          </cell>
          <cell r="B1219" t="str">
            <v>   住房改革支出</v>
          </cell>
          <cell r="C1219">
            <v>0</v>
          </cell>
          <cell r="D1219">
            <v>0</v>
          </cell>
          <cell r="E1219">
            <v>7920</v>
          </cell>
          <cell r="F1219">
            <v>7923.17</v>
          </cell>
        </row>
        <row r="1220">
          <cell r="A1220">
            <v>2210201</v>
          </cell>
          <cell r="B1220" t="str">
            <v>     住房公积金</v>
          </cell>
          <cell r="C1220">
            <v>0</v>
          </cell>
          <cell r="D1220">
            <v>0</v>
          </cell>
          <cell r="E1220">
            <v>7920</v>
          </cell>
          <cell r="F1220">
            <v>7923.17</v>
          </cell>
        </row>
        <row r="1221">
          <cell r="A1221">
            <v>2210202</v>
          </cell>
          <cell r="B1221" t="str">
            <v>     提租补贴</v>
          </cell>
          <cell r="C1221">
            <v>0</v>
          </cell>
          <cell r="D1221">
            <v>0</v>
          </cell>
          <cell r="E1221">
            <v>0</v>
          </cell>
          <cell r="F1221">
            <v>0</v>
          </cell>
        </row>
        <row r="1222">
          <cell r="A1222">
            <v>2210203</v>
          </cell>
          <cell r="B1222" t="str">
            <v>     购房补贴</v>
          </cell>
          <cell r="C1222">
            <v>0</v>
          </cell>
          <cell r="D1222">
            <v>0</v>
          </cell>
          <cell r="E1222">
            <v>0</v>
          </cell>
          <cell r="F1222">
            <v>0</v>
          </cell>
        </row>
        <row r="1223">
          <cell r="A1223">
            <v>22103</v>
          </cell>
          <cell r="B1223" t="str">
            <v>   城乡社区住宅</v>
          </cell>
          <cell r="C1223">
            <v>0</v>
          </cell>
          <cell r="D1223">
            <v>0</v>
          </cell>
          <cell r="E1223">
            <v>0</v>
          </cell>
          <cell r="F1223">
            <v>0</v>
          </cell>
        </row>
        <row r="1224">
          <cell r="A1224">
            <v>2210301</v>
          </cell>
          <cell r="B1224" t="str">
            <v>     公有住房建设和维修改造支出</v>
          </cell>
          <cell r="C1224">
            <v>0</v>
          </cell>
          <cell r="D1224">
            <v>0</v>
          </cell>
          <cell r="E1224">
            <v>0</v>
          </cell>
          <cell r="F1224">
            <v>0</v>
          </cell>
        </row>
        <row r="1225">
          <cell r="A1225">
            <v>2210302</v>
          </cell>
          <cell r="B1225" t="str">
            <v>     住房公积金管理</v>
          </cell>
          <cell r="C1225">
            <v>0</v>
          </cell>
          <cell r="D1225">
            <v>0</v>
          </cell>
          <cell r="E1225">
            <v>0</v>
          </cell>
          <cell r="F1225">
            <v>0</v>
          </cell>
        </row>
        <row r="1226">
          <cell r="A1226">
            <v>2210399</v>
          </cell>
          <cell r="B1226" t="str">
            <v>     其他城乡社区住宅支出</v>
          </cell>
          <cell r="C1226">
            <v>0</v>
          </cell>
          <cell r="D1226">
            <v>0</v>
          </cell>
          <cell r="E1226">
            <v>0</v>
          </cell>
          <cell r="F1226">
            <v>0</v>
          </cell>
        </row>
        <row r="1227">
          <cell r="A1227">
            <v>222</v>
          </cell>
          <cell r="B1227" t="str">
            <v>粮油物资储备支出</v>
          </cell>
          <cell r="C1227">
            <v>280</v>
          </cell>
          <cell r="D1227">
            <v>0</v>
          </cell>
          <cell r="E1227">
            <v>280</v>
          </cell>
          <cell r="F1227">
            <v>100</v>
          </cell>
        </row>
        <row r="1228">
          <cell r="A1228">
            <v>22201</v>
          </cell>
          <cell r="B1228" t="str">
            <v>   粮油物资事务</v>
          </cell>
          <cell r="C1228">
            <v>280</v>
          </cell>
          <cell r="D1228">
            <v>0</v>
          </cell>
          <cell r="E1228">
            <v>280</v>
          </cell>
          <cell r="F1228">
            <v>0</v>
          </cell>
        </row>
        <row r="1229">
          <cell r="A1229">
            <v>2220101</v>
          </cell>
          <cell r="B1229" t="str">
            <v>     行政运行</v>
          </cell>
          <cell r="C1229">
            <v>0</v>
          </cell>
          <cell r="D1229">
            <v>0</v>
          </cell>
          <cell r="E1229">
            <v>0</v>
          </cell>
          <cell r="F1229">
            <v>0</v>
          </cell>
        </row>
        <row r="1230">
          <cell r="A1230">
            <v>2220102</v>
          </cell>
          <cell r="B1230" t="str">
            <v>     一般行政管理事务</v>
          </cell>
          <cell r="C1230">
            <v>0</v>
          </cell>
          <cell r="D1230">
            <v>0</v>
          </cell>
          <cell r="E1230">
            <v>0</v>
          </cell>
          <cell r="F1230">
            <v>0</v>
          </cell>
        </row>
        <row r="1231">
          <cell r="A1231">
            <v>2220103</v>
          </cell>
          <cell r="B1231" t="str">
            <v>     机关服务</v>
          </cell>
          <cell r="C1231">
            <v>0</v>
          </cell>
          <cell r="D1231">
            <v>0</v>
          </cell>
          <cell r="E1231">
            <v>0</v>
          </cell>
          <cell r="F1231">
            <v>0</v>
          </cell>
        </row>
        <row r="1232">
          <cell r="A1232">
            <v>2220104</v>
          </cell>
          <cell r="B1232" t="str">
            <v>     财务和审计支出</v>
          </cell>
          <cell r="C1232">
            <v>0</v>
          </cell>
          <cell r="D1232">
            <v>0</v>
          </cell>
          <cell r="E1232">
            <v>0</v>
          </cell>
          <cell r="F1232">
            <v>0</v>
          </cell>
        </row>
        <row r="1233">
          <cell r="A1233">
            <v>2220105</v>
          </cell>
          <cell r="B1233" t="str">
            <v>     信息统计</v>
          </cell>
          <cell r="C1233">
            <v>0</v>
          </cell>
          <cell r="D1233">
            <v>0</v>
          </cell>
          <cell r="E1233">
            <v>0</v>
          </cell>
          <cell r="F1233">
            <v>0</v>
          </cell>
        </row>
        <row r="1234">
          <cell r="A1234">
            <v>2220106</v>
          </cell>
          <cell r="B1234" t="str">
            <v>     专项业务活动</v>
          </cell>
          <cell r="C1234">
            <v>0</v>
          </cell>
          <cell r="D1234">
            <v>0</v>
          </cell>
          <cell r="E1234">
            <v>0</v>
          </cell>
          <cell r="F1234">
            <v>0</v>
          </cell>
        </row>
        <row r="1235">
          <cell r="A1235">
            <v>2220107</v>
          </cell>
          <cell r="B1235" t="str">
            <v>     国家粮油差价补贴</v>
          </cell>
          <cell r="C1235">
            <v>0</v>
          </cell>
          <cell r="D1235">
            <v>0</v>
          </cell>
          <cell r="E1235">
            <v>0</v>
          </cell>
          <cell r="F1235">
            <v>0</v>
          </cell>
        </row>
        <row r="1236">
          <cell r="A1236">
            <v>2220112</v>
          </cell>
          <cell r="B1236" t="str">
            <v>     粮食财务挂账利息补贴</v>
          </cell>
          <cell r="C1236">
            <v>0</v>
          </cell>
          <cell r="D1236">
            <v>0</v>
          </cell>
          <cell r="E1236">
            <v>0</v>
          </cell>
          <cell r="F1236">
            <v>0</v>
          </cell>
        </row>
        <row r="1237">
          <cell r="A1237">
            <v>2220113</v>
          </cell>
          <cell r="B1237" t="str">
            <v>     粮食财务挂账消化款</v>
          </cell>
          <cell r="C1237">
            <v>0</v>
          </cell>
          <cell r="D1237">
            <v>0</v>
          </cell>
          <cell r="E1237">
            <v>0</v>
          </cell>
          <cell r="F1237">
            <v>0</v>
          </cell>
        </row>
        <row r="1238">
          <cell r="A1238">
            <v>2220114</v>
          </cell>
          <cell r="B1238" t="str">
            <v>     处理陈化粮补贴</v>
          </cell>
          <cell r="C1238">
            <v>0</v>
          </cell>
          <cell r="D1238">
            <v>0</v>
          </cell>
          <cell r="E1238">
            <v>0</v>
          </cell>
          <cell r="F1238">
            <v>0</v>
          </cell>
        </row>
        <row r="1239">
          <cell r="A1239">
            <v>2220115</v>
          </cell>
          <cell r="B1239" t="str">
            <v>     粮食风险基金</v>
          </cell>
          <cell r="C1239">
            <v>280</v>
          </cell>
          <cell r="D1239">
            <v>0</v>
          </cell>
          <cell r="E1239">
            <v>280</v>
          </cell>
          <cell r="F1239">
            <v>0</v>
          </cell>
        </row>
        <row r="1240">
          <cell r="A1240">
            <v>2220118</v>
          </cell>
          <cell r="B1240" t="str">
            <v>     粮油市场调控专项资金</v>
          </cell>
          <cell r="C1240">
            <v>0</v>
          </cell>
          <cell r="D1240">
            <v>0</v>
          </cell>
          <cell r="E1240">
            <v>0</v>
          </cell>
          <cell r="F1240">
            <v>0</v>
          </cell>
        </row>
        <row r="1241">
          <cell r="A1241">
            <v>2220119</v>
          </cell>
          <cell r="B1241" t="str">
            <v>     设施建设</v>
          </cell>
          <cell r="C1241">
            <v>0</v>
          </cell>
          <cell r="D1241">
            <v>0</v>
          </cell>
          <cell r="E1241">
            <v>0</v>
          </cell>
          <cell r="F1241">
            <v>0</v>
          </cell>
        </row>
        <row r="1242">
          <cell r="A1242">
            <v>2220120</v>
          </cell>
          <cell r="B1242" t="str">
            <v>     设施安全</v>
          </cell>
          <cell r="C1242">
            <v>0</v>
          </cell>
          <cell r="D1242">
            <v>0</v>
          </cell>
          <cell r="E1242">
            <v>0</v>
          </cell>
          <cell r="F1242">
            <v>0</v>
          </cell>
        </row>
        <row r="1243">
          <cell r="A1243">
            <v>2220121</v>
          </cell>
          <cell r="B1243" t="str">
            <v>     物资保管保养</v>
          </cell>
          <cell r="C1243">
            <v>0</v>
          </cell>
          <cell r="D1243">
            <v>0</v>
          </cell>
          <cell r="E1243">
            <v>0</v>
          </cell>
          <cell r="F1243">
            <v>0</v>
          </cell>
        </row>
        <row r="1244">
          <cell r="A1244">
            <v>2220150</v>
          </cell>
          <cell r="B1244" t="str">
            <v>     事业运行</v>
          </cell>
          <cell r="C1244">
            <v>0</v>
          </cell>
          <cell r="D1244">
            <v>0</v>
          </cell>
          <cell r="E1244">
            <v>0</v>
          </cell>
          <cell r="F1244">
            <v>0</v>
          </cell>
        </row>
        <row r="1245">
          <cell r="A1245">
            <v>2220199</v>
          </cell>
          <cell r="B1245" t="str">
            <v>     其他粮油物资事务支出</v>
          </cell>
          <cell r="C1245">
            <v>0</v>
          </cell>
          <cell r="D1245">
            <v>0</v>
          </cell>
          <cell r="E1245">
            <v>0</v>
          </cell>
          <cell r="F1245">
            <v>0</v>
          </cell>
        </row>
        <row r="1246">
          <cell r="A1246">
            <v>22203</v>
          </cell>
          <cell r="B1246" t="str">
            <v>   能源储备</v>
          </cell>
          <cell r="C1246">
            <v>0</v>
          </cell>
          <cell r="D1246">
            <v>0</v>
          </cell>
          <cell r="E1246">
            <v>0</v>
          </cell>
          <cell r="F1246">
            <v>0</v>
          </cell>
        </row>
        <row r="1247">
          <cell r="A1247">
            <v>2220301</v>
          </cell>
          <cell r="B1247" t="str">
            <v>     石油储备</v>
          </cell>
          <cell r="C1247">
            <v>0</v>
          </cell>
          <cell r="D1247">
            <v>0</v>
          </cell>
          <cell r="E1247">
            <v>0</v>
          </cell>
          <cell r="F1247">
            <v>0</v>
          </cell>
        </row>
        <row r="1248">
          <cell r="A1248">
            <v>2220303</v>
          </cell>
          <cell r="B1248" t="str">
            <v>     天然铀能源储备</v>
          </cell>
          <cell r="C1248">
            <v>0</v>
          </cell>
          <cell r="D1248">
            <v>0</v>
          </cell>
          <cell r="E1248">
            <v>0</v>
          </cell>
          <cell r="F1248">
            <v>0</v>
          </cell>
        </row>
        <row r="1249">
          <cell r="A1249">
            <v>2220304</v>
          </cell>
          <cell r="B1249" t="str">
            <v>     煤炭储备</v>
          </cell>
          <cell r="C1249">
            <v>0</v>
          </cell>
          <cell r="D1249">
            <v>0</v>
          </cell>
          <cell r="E1249">
            <v>0</v>
          </cell>
          <cell r="F1249">
            <v>0</v>
          </cell>
        </row>
        <row r="1250">
          <cell r="A1250">
            <v>2220305</v>
          </cell>
          <cell r="B1250" t="str">
            <v>     成品油储备</v>
          </cell>
          <cell r="C1250">
            <v>0</v>
          </cell>
          <cell r="D1250">
            <v>0</v>
          </cell>
          <cell r="E1250">
            <v>0</v>
          </cell>
          <cell r="F1250">
            <v>0</v>
          </cell>
        </row>
        <row r="1251">
          <cell r="A1251">
            <v>2220399</v>
          </cell>
          <cell r="B1251" t="str">
            <v>     其他能源储备支出</v>
          </cell>
          <cell r="C1251">
            <v>0</v>
          </cell>
          <cell r="D1251">
            <v>0</v>
          </cell>
          <cell r="E1251">
            <v>0</v>
          </cell>
          <cell r="F1251">
            <v>0</v>
          </cell>
        </row>
        <row r="1252">
          <cell r="A1252">
            <v>22204</v>
          </cell>
          <cell r="B1252" t="str">
            <v>   粮油储备</v>
          </cell>
          <cell r="C1252">
            <v>0</v>
          </cell>
          <cell r="D1252">
            <v>0</v>
          </cell>
          <cell r="E1252">
            <v>0</v>
          </cell>
          <cell r="F1252">
            <v>100</v>
          </cell>
        </row>
        <row r="1253">
          <cell r="A1253">
            <v>2220401</v>
          </cell>
          <cell r="B1253" t="str">
            <v>     储备粮油补贴</v>
          </cell>
          <cell r="C1253">
            <v>0</v>
          </cell>
          <cell r="D1253">
            <v>0</v>
          </cell>
          <cell r="E1253">
            <v>0</v>
          </cell>
          <cell r="F1253">
            <v>100</v>
          </cell>
        </row>
        <row r="1254">
          <cell r="A1254">
            <v>2220402</v>
          </cell>
          <cell r="B1254" t="str">
            <v>     储备粮油差价补贴</v>
          </cell>
          <cell r="C1254">
            <v>0</v>
          </cell>
          <cell r="D1254">
            <v>0</v>
          </cell>
          <cell r="E1254">
            <v>0</v>
          </cell>
          <cell r="F1254">
            <v>0</v>
          </cell>
        </row>
        <row r="1255">
          <cell r="A1255">
            <v>2220403</v>
          </cell>
          <cell r="B1255" t="str">
            <v>     储备粮（油）库建设</v>
          </cell>
          <cell r="C1255">
            <v>0</v>
          </cell>
          <cell r="D1255">
            <v>0</v>
          </cell>
          <cell r="E1255">
            <v>0</v>
          </cell>
          <cell r="F1255">
            <v>0</v>
          </cell>
        </row>
        <row r="1256">
          <cell r="A1256">
            <v>2220404</v>
          </cell>
          <cell r="B1256" t="str">
            <v>     最低收购价政策支出</v>
          </cell>
          <cell r="C1256">
            <v>0</v>
          </cell>
          <cell r="D1256">
            <v>0</v>
          </cell>
          <cell r="E1256">
            <v>0</v>
          </cell>
          <cell r="F1256">
            <v>0</v>
          </cell>
        </row>
        <row r="1257">
          <cell r="A1257">
            <v>2220499</v>
          </cell>
          <cell r="B1257" t="str">
            <v>     其他粮油储备支出</v>
          </cell>
          <cell r="C1257">
            <v>0</v>
          </cell>
          <cell r="D1257">
            <v>0</v>
          </cell>
          <cell r="E1257">
            <v>0</v>
          </cell>
          <cell r="F1257">
            <v>0</v>
          </cell>
        </row>
        <row r="1258">
          <cell r="A1258">
            <v>22205</v>
          </cell>
          <cell r="B1258" t="str">
            <v>   重要商品储备</v>
          </cell>
          <cell r="C1258">
            <v>0</v>
          </cell>
          <cell r="D1258">
            <v>0</v>
          </cell>
          <cell r="E1258">
            <v>0</v>
          </cell>
          <cell r="F1258">
            <v>0</v>
          </cell>
        </row>
        <row r="1259">
          <cell r="A1259">
            <v>2220501</v>
          </cell>
          <cell r="B1259" t="str">
            <v>     棉花储备</v>
          </cell>
          <cell r="C1259">
            <v>0</v>
          </cell>
          <cell r="D1259">
            <v>0</v>
          </cell>
          <cell r="E1259">
            <v>0</v>
          </cell>
          <cell r="F1259">
            <v>0</v>
          </cell>
        </row>
        <row r="1260">
          <cell r="A1260">
            <v>2220502</v>
          </cell>
          <cell r="B1260" t="str">
            <v>     食糖储备</v>
          </cell>
          <cell r="C1260">
            <v>0</v>
          </cell>
          <cell r="D1260">
            <v>0</v>
          </cell>
          <cell r="E1260">
            <v>0</v>
          </cell>
          <cell r="F1260">
            <v>0</v>
          </cell>
        </row>
        <row r="1261">
          <cell r="A1261">
            <v>2220503</v>
          </cell>
          <cell r="B1261" t="str">
            <v>     肉类储备</v>
          </cell>
          <cell r="C1261">
            <v>0</v>
          </cell>
          <cell r="D1261">
            <v>0</v>
          </cell>
          <cell r="E1261">
            <v>0</v>
          </cell>
          <cell r="F1261">
            <v>0</v>
          </cell>
        </row>
        <row r="1262">
          <cell r="A1262">
            <v>2220504</v>
          </cell>
          <cell r="B1262" t="str">
            <v>     化肥储备</v>
          </cell>
          <cell r="C1262">
            <v>0</v>
          </cell>
          <cell r="D1262">
            <v>0</v>
          </cell>
          <cell r="E1262">
            <v>0</v>
          </cell>
          <cell r="F1262">
            <v>0</v>
          </cell>
        </row>
        <row r="1263">
          <cell r="A1263">
            <v>2220505</v>
          </cell>
          <cell r="B1263" t="str">
            <v>     农药储备</v>
          </cell>
          <cell r="C1263">
            <v>0</v>
          </cell>
          <cell r="D1263">
            <v>0</v>
          </cell>
          <cell r="E1263">
            <v>0</v>
          </cell>
          <cell r="F1263">
            <v>0</v>
          </cell>
        </row>
        <row r="1264">
          <cell r="A1264">
            <v>2220506</v>
          </cell>
          <cell r="B1264" t="str">
            <v>     边销茶储备</v>
          </cell>
          <cell r="C1264">
            <v>0</v>
          </cell>
          <cell r="D1264">
            <v>0</v>
          </cell>
          <cell r="E1264">
            <v>0</v>
          </cell>
          <cell r="F1264">
            <v>0</v>
          </cell>
        </row>
        <row r="1265">
          <cell r="A1265">
            <v>2220507</v>
          </cell>
          <cell r="B1265" t="str">
            <v>     羊毛储备</v>
          </cell>
          <cell r="C1265">
            <v>0</v>
          </cell>
          <cell r="D1265">
            <v>0</v>
          </cell>
          <cell r="E1265">
            <v>0</v>
          </cell>
          <cell r="F1265">
            <v>0</v>
          </cell>
        </row>
        <row r="1266">
          <cell r="A1266">
            <v>2220508</v>
          </cell>
          <cell r="B1266" t="str">
            <v>     医药储备</v>
          </cell>
          <cell r="C1266">
            <v>0</v>
          </cell>
          <cell r="D1266">
            <v>0</v>
          </cell>
          <cell r="E1266">
            <v>0</v>
          </cell>
          <cell r="F1266">
            <v>0</v>
          </cell>
        </row>
        <row r="1267">
          <cell r="A1267">
            <v>2220509</v>
          </cell>
          <cell r="B1267" t="str">
            <v>     食盐储备</v>
          </cell>
          <cell r="C1267">
            <v>0</v>
          </cell>
          <cell r="D1267">
            <v>0</v>
          </cell>
          <cell r="E1267">
            <v>0</v>
          </cell>
          <cell r="F1267">
            <v>0</v>
          </cell>
        </row>
        <row r="1268">
          <cell r="A1268">
            <v>2220510</v>
          </cell>
          <cell r="B1268" t="str">
            <v>     战略物资储备</v>
          </cell>
          <cell r="C1268">
            <v>0</v>
          </cell>
          <cell r="D1268">
            <v>0</v>
          </cell>
          <cell r="E1268">
            <v>0</v>
          </cell>
          <cell r="F1268">
            <v>0</v>
          </cell>
        </row>
        <row r="1269">
          <cell r="A1269">
            <v>2220511</v>
          </cell>
          <cell r="B1269" t="str">
            <v>     应急物资储备</v>
          </cell>
          <cell r="C1269">
            <v>0</v>
          </cell>
          <cell r="D1269">
            <v>0</v>
          </cell>
          <cell r="E1269">
            <v>0</v>
          </cell>
          <cell r="F1269">
            <v>0</v>
          </cell>
        </row>
        <row r="1270">
          <cell r="A1270">
            <v>2220599</v>
          </cell>
          <cell r="B1270" t="str">
            <v>     其他重要商品储备支出</v>
          </cell>
          <cell r="C1270">
            <v>0</v>
          </cell>
          <cell r="D1270">
            <v>0</v>
          </cell>
          <cell r="E1270">
            <v>0</v>
          </cell>
          <cell r="F1270">
            <v>0</v>
          </cell>
        </row>
        <row r="1271">
          <cell r="A1271">
            <v>224</v>
          </cell>
          <cell r="B1271" t="str">
            <v>灾害防治及应急管理支出</v>
          </cell>
          <cell r="C1271">
            <v>2285</v>
          </cell>
          <cell r="D1271">
            <v>1935</v>
          </cell>
          <cell r="E1271">
            <v>2114</v>
          </cell>
          <cell r="F1271">
            <v>2902.13</v>
          </cell>
        </row>
        <row r="1272">
          <cell r="A1272">
            <v>22401</v>
          </cell>
          <cell r="B1272" t="str">
            <v>   应急管理事务</v>
          </cell>
          <cell r="C1272">
            <v>1142</v>
          </cell>
          <cell r="D1272">
            <v>1310</v>
          </cell>
          <cell r="E1272">
            <v>1032</v>
          </cell>
          <cell r="F1272">
            <v>973.24</v>
          </cell>
        </row>
        <row r="1273">
          <cell r="A1273">
            <v>2240101</v>
          </cell>
          <cell r="B1273" t="str">
            <v>     行政运行</v>
          </cell>
          <cell r="C1273">
            <v>675</v>
          </cell>
          <cell r="D1273">
            <v>750</v>
          </cell>
          <cell r="E1273">
            <v>483</v>
          </cell>
          <cell r="F1273">
            <v>509.89</v>
          </cell>
        </row>
        <row r="1274">
          <cell r="A1274">
            <v>2240102</v>
          </cell>
          <cell r="B1274" t="str">
            <v>     一般行政管理事务</v>
          </cell>
          <cell r="C1274">
            <v>0</v>
          </cell>
          <cell r="D1274">
            <v>0</v>
          </cell>
          <cell r="E1274">
            <v>0</v>
          </cell>
          <cell r="F1274">
            <v>0</v>
          </cell>
        </row>
        <row r="1275">
          <cell r="A1275">
            <v>2240103</v>
          </cell>
          <cell r="B1275" t="str">
            <v>     机关服务</v>
          </cell>
          <cell r="C1275">
            <v>0</v>
          </cell>
          <cell r="D1275">
            <v>0</v>
          </cell>
          <cell r="E1275">
            <v>0</v>
          </cell>
          <cell r="F1275">
            <v>0</v>
          </cell>
        </row>
        <row r="1276">
          <cell r="A1276">
            <v>2240104</v>
          </cell>
          <cell r="B1276" t="str">
            <v>     灾害风险防治</v>
          </cell>
          <cell r="C1276">
            <v>21</v>
          </cell>
          <cell r="D1276">
            <v>0</v>
          </cell>
          <cell r="E1276">
            <v>0</v>
          </cell>
          <cell r="F1276">
            <v>0</v>
          </cell>
        </row>
        <row r="1277">
          <cell r="A1277">
            <v>2240105</v>
          </cell>
          <cell r="B1277" t="str">
            <v>     国务院安委会专项</v>
          </cell>
          <cell r="C1277">
            <v>0</v>
          </cell>
          <cell r="D1277">
            <v>0</v>
          </cell>
          <cell r="E1277">
            <v>0</v>
          </cell>
          <cell r="F1277">
            <v>0</v>
          </cell>
        </row>
        <row r="1278">
          <cell r="A1278">
            <v>2240106</v>
          </cell>
          <cell r="B1278" t="str">
            <v>     安全监管</v>
          </cell>
          <cell r="C1278">
            <v>180</v>
          </cell>
          <cell r="D1278">
            <v>495</v>
          </cell>
          <cell r="E1278">
            <v>91</v>
          </cell>
          <cell r="F1278">
            <v>145</v>
          </cell>
        </row>
        <row r="1279">
          <cell r="A1279">
            <v>2240107</v>
          </cell>
          <cell r="B1279" t="str">
            <v>     安全生产基础</v>
          </cell>
          <cell r="C1279">
            <v>0</v>
          </cell>
          <cell r="D1279">
            <v>0</v>
          </cell>
          <cell r="E1279">
            <v>0</v>
          </cell>
          <cell r="F1279">
            <v>0</v>
          </cell>
        </row>
        <row r="1280">
          <cell r="A1280">
            <v>2240108</v>
          </cell>
          <cell r="B1280" t="str">
            <v>     应急救援</v>
          </cell>
          <cell r="C1280">
            <v>0</v>
          </cell>
          <cell r="D1280">
            <v>0</v>
          </cell>
          <cell r="E1280">
            <v>0</v>
          </cell>
          <cell r="F1280">
            <v>0</v>
          </cell>
        </row>
        <row r="1281">
          <cell r="A1281">
            <v>2240109</v>
          </cell>
          <cell r="B1281" t="str">
            <v>     应急管理</v>
          </cell>
          <cell r="C1281">
            <v>0</v>
          </cell>
          <cell r="D1281">
            <v>0</v>
          </cell>
          <cell r="E1281">
            <v>0</v>
          </cell>
          <cell r="F1281">
            <v>0</v>
          </cell>
        </row>
        <row r="1282">
          <cell r="A1282">
            <v>2240150</v>
          </cell>
          <cell r="B1282" t="str">
            <v>     事业运行</v>
          </cell>
          <cell r="C1282">
            <v>134</v>
          </cell>
          <cell r="D1282">
            <v>0</v>
          </cell>
          <cell r="E1282">
            <v>118</v>
          </cell>
          <cell r="F1282">
            <v>118.35</v>
          </cell>
        </row>
        <row r="1283">
          <cell r="A1283">
            <v>2240199</v>
          </cell>
          <cell r="B1283" t="str">
            <v>     其他应急管理支出</v>
          </cell>
          <cell r="C1283">
            <v>132</v>
          </cell>
          <cell r="D1283">
            <v>65</v>
          </cell>
          <cell r="E1283">
            <v>340</v>
          </cell>
          <cell r="F1283">
            <v>200</v>
          </cell>
        </row>
        <row r="1284">
          <cell r="A1284">
            <v>22402</v>
          </cell>
          <cell r="B1284" t="str">
            <v>   消防救援事务</v>
          </cell>
          <cell r="C1284">
            <v>522</v>
          </cell>
          <cell r="D1284">
            <v>160</v>
          </cell>
          <cell r="E1284">
            <v>310</v>
          </cell>
          <cell r="F1284">
            <v>430.54</v>
          </cell>
        </row>
        <row r="1285">
          <cell r="A1285">
            <v>2240201</v>
          </cell>
          <cell r="B1285" t="str">
            <v>     行政运行</v>
          </cell>
          <cell r="C1285">
            <v>322</v>
          </cell>
          <cell r="D1285">
            <v>0</v>
          </cell>
          <cell r="E1285">
            <v>94</v>
          </cell>
          <cell r="F1285">
            <v>123.79</v>
          </cell>
        </row>
        <row r="1286">
          <cell r="A1286">
            <v>2240202</v>
          </cell>
          <cell r="B1286" t="str">
            <v>     一般行政管理事务</v>
          </cell>
          <cell r="C1286">
            <v>0</v>
          </cell>
          <cell r="D1286">
            <v>0</v>
          </cell>
          <cell r="E1286">
            <v>0</v>
          </cell>
          <cell r="F1286">
            <v>0</v>
          </cell>
        </row>
        <row r="1287">
          <cell r="A1287">
            <v>2240203</v>
          </cell>
          <cell r="B1287" t="str">
            <v>     机关服务</v>
          </cell>
          <cell r="C1287">
            <v>0</v>
          </cell>
          <cell r="D1287">
            <v>0</v>
          </cell>
          <cell r="E1287">
            <v>0</v>
          </cell>
          <cell r="F1287">
            <v>0</v>
          </cell>
        </row>
        <row r="1288">
          <cell r="A1288">
            <v>2240204</v>
          </cell>
          <cell r="B1288" t="str">
            <v>     消防应急救援</v>
          </cell>
          <cell r="C1288">
            <v>200</v>
          </cell>
          <cell r="D1288">
            <v>0</v>
          </cell>
          <cell r="E1288">
            <v>216</v>
          </cell>
          <cell r="F1288">
            <v>306.75</v>
          </cell>
        </row>
        <row r="1289">
          <cell r="A1289">
            <v>2240299</v>
          </cell>
          <cell r="B1289" t="str">
            <v>     其他消防救援事务支出</v>
          </cell>
          <cell r="C1289">
            <v>0</v>
          </cell>
          <cell r="D1289">
            <v>160</v>
          </cell>
          <cell r="E1289">
            <v>0</v>
          </cell>
          <cell r="F1289">
            <v>0</v>
          </cell>
        </row>
        <row r="1290">
          <cell r="A1290">
            <v>22403</v>
          </cell>
          <cell r="B1290" t="str">
            <v>   森林消防事务</v>
          </cell>
          <cell r="C1290">
            <v>0</v>
          </cell>
          <cell r="D1290">
            <v>0</v>
          </cell>
          <cell r="E1290">
            <v>0</v>
          </cell>
          <cell r="F1290">
            <v>0</v>
          </cell>
        </row>
        <row r="1291">
          <cell r="A1291">
            <v>2240301</v>
          </cell>
          <cell r="B1291" t="str">
            <v>     行政运行</v>
          </cell>
          <cell r="C1291">
            <v>0</v>
          </cell>
          <cell r="D1291">
            <v>0</v>
          </cell>
          <cell r="E1291">
            <v>0</v>
          </cell>
          <cell r="F1291">
            <v>0</v>
          </cell>
        </row>
        <row r="1292">
          <cell r="A1292">
            <v>2240302</v>
          </cell>
          <cell r="B1292" t="str">
            <v>     一般行政管理事务</v>
          </cell>
          <cell r="C1292">
            <v>0</v>
          </cell>
          <cell r="D1292">
            <v>0</v>
          </cell>
          <cell r="E1292">
            <v>0</v>
          </cell>
          <cell r="F1292">
            <v>0</v>
          </cell>
        </row>
        <row r="1293">
          <cell r="A1293">
            <v>2240303</v>
          </cell>
          <cell r="B1293" t="str">
            <v>     机关服务</v>
          </cell>
          <cell r="C1293">
            <v>0</v>
          </cell>
          <cell r="D1293">
            <v>0</v>
          </cell>
          <cell r="E1293">
            <v>0</v>
          </cell>
          <cell r="F1293">
            <v>0</v>
          </cell>
        </row>
        <row r="1294">
          <cell r="A1294">
            <v>2240304</v>
          </cell>
          <cell r="B1294" t="str">
            <v>     森林消防应急救援</v>
          </cell>
          <cell r="C1294">
            <v>0</v>
          </cell>
          <cell r="D1294">
            <v>0</v>
          </cell>
          <cell r="E1294">
            <v>0</v>
          </cell>
          <cell r="F1294">
            <v>0</v>
          </cell>
        </row>
        <row r="1295">
          <cell r="A1295">
            <v>2240399</v>
          </cell>
          <cell r="B1295" t="str">
            <v>     其他森林消防事务支出</v>
          </cell>
          <cell r="C1295">
            <v>0</v>
          </cell>
          <cell r="D1295">
            <v>0</v>
          </cell>
          <cell r="E1295">
            <v>0</v>
          </cell>
          <cell r="F1295">
            <v>0</v>
          </cell>
        </row>
        <row r="1296">
          <cell r="A1296">
            <v>22404</v>
          </cell>
          <cell r="B1296" t="str">
            <v>   矿山安全</v>
          </cell>
          <cell r="C1296">
            <v>0</v>
          </cell>
          <cell r="D1296">
            <v>0</v>
          </cell>
          <cell r="E1296">
            <v>0</v>
          </cell>
          <cell r="F1296">
            <v>0</v>
          </cell>
        </row>
        <row r="1297">
          <cell r="A1297">
            <v>2240401</v>
          </cell>
          <cell r="B1297" t="str">
            <v>     行政运行</v>
          </cell>
          <cell r="C1297">
            <v>0</v>
          </cell>
          <cell r="D1297">
            <v>0</v>
          </cell>
          <cell r="E1297">
            <v>0</v>
          </cell>
          <cell r="F1297">
            <v>0</v>
          </cell>
        </row>
        <row r="1298">
          <cell r="A1298">
            <v>2240402</v>
          </cell>
          <cell r="B1298" t="str">
            <v>     一般行政管理事务</v>
          </cell>
          <cell r="C1298">
            <v>0</v>
          </cell>
          <cell r="D1298">
            <v>0</v>
          </cell>
          <cell r="E1298">
            <v>0</v>
          </cell>
          <cell r="F1298">
            <v>0</v>
          </cell>
        </row>
        <row r="1299">
          <cell r="A1299">
            <v>2240403</v>
          </cell>
          <cell r="B1299" t="str">
            <v>     机关服务</v>
          </cell>
          <cell r="C1299">
            <v>0</v>
          </cell>
          <cell r="D1299">
            <v>0</v>
          </cell>
          <cell r="E1299">
            <v>0</v>
          </cell>
          <cell r="F1299">
            <v>0</v>
          </cell>
        </row>
        <row r="1300">
          <cell r="A1300">
            <v>2240404</v>
          </cell>
          <cell r="B1300" t="str">
            <v>     矿山安全监察事务</v>
          </cell>
          <cell r="C1300">
            <v>0</v>
          </cell>
          <cell r="D1300">
            <v>0</v>
          </cell>
          <cell r="E1300">
            <v>0</v>
          </cell>
          <cell r="F1300">
            <v>0</v>
          </cell>
        </row>
        <row r="1301">
          <cell r="A1301">
            <v>2240405</v>
          </cell>
          <cell r="B1301" t="str">
            <v>     矿山应急救援事务</v>
          </cell>
          <cell r="C1301">
            <v>0</v>
          </cell>
          <cell r="D1301">
            <v>0</v>
          </cell>
          <cell r="E1301">
            <v>0</v>
          </cell>
          <cell r="F1301">
            <v>0</v>
          </cell>
        </row>
        <row r="1302">
          <cell r="A1302">
            <v>2240450</v>
          </cell>
          <cell r="B1302" t="str">
            <v>     事业运行</v>
          </cell>
          <cell r="C1302">
            <v>0</v>
          </cell>
          <cell r="D1302">
            <v>0</v>
          </cell>
          <cell r="E1302">
            <v>0</v>
          </cell>
          <cell r="F1302">
            <v>0</v>
          </cell>
        </row>
        <row r="1303">
          <cell r="A1303">
            <v>2240499</v>
          </cell>
          <cell r="B1303" t="str">
            <v>     其他矿山安全支出</v>
          </cell>
          <cell r="C1303">
            <v>0</v>
          </cell>
          <cell r="D1303">
            <v>0</v>
          </cell>
          <cell r="E1303">
            <v>0</v>
          </cell>
          <cell r="F1303">
            <v>0</v>
          </cell>
        </row>
        <row r="1304">
          <cell r="A1304">
            <v>22405</v>
          </cell>
          <cell r="B1304" t="str">
            <v>   地震事务</v>
          </cell>
          <cell r="C1304">
            <v>2</v>
          </cell>
          <cell r="D1304">
            <v>9</v>
          </cell>
          <cell r="E1304">
            <v>2</v>
          </cell>
          <cell r="F1304">
            <v>0</v>
          </cell>
        </row>
        <row r="1305">
          <cell r="A1305">
            <v>2240501</v>
          </cell>
          <cell r="B1305" t="str">
            <v>     行政运行</v>
          </cell>
          <cell r="C1305">
            <v>0</v>
          </cell>
          <cell r="D1305">
            <v>0</v>
          </cell>
          <cell r="E1305">
            <v>0</v>
          </cell>
          <cell r="F1305">
            <v>0</v>
          </cell>
        </row>
        <row r="1306">
          <cell r="A1306">
            <v>2240502</v>
          </cell>
          <cell r="B1306" t="str">
            <v>     一般行政管理事务</v>
          </cell>
          <cell r="C1306">
            <v>0</v>
          </cell>
          <cell r="D1306">
            <v>0</v>
          </cell>
          <cell r="E1306">
            <v>0</v>
          </cell>
          <cell r="F1306">
            <v>0</v>
          </cell>
        </row>
        <row r="1307">
          <cell r="A1307">
            <v>2240503</v>
          </cell>
          <cell r="B1307" t="str">
            <v>     机关服务</v>
          </cell>
          <cell r="C1307">
            <v>0</v>
          </cell>
          <cell r="D1307">
            <v>0</v>
          </cell>
          <cell r="E1307">
            <v>0</v>
          </cell>
          <cell r="F1307">
            <v>0</v>
          </cell>
        </row>
        <row r="1308">
          <cell r="A1308">
            <v>2240504</v>
          </cell>
          <cell r="B1308" t="str">
            <v>     地震监测</v>
          </cell>
          <cell r="C1308">
            <v>0</v>
          </cell>
          <cell r="D1308">
            <v>0</v>
          </cell>
          <cell r="E1308">
            <v>0</v>
          </cell>
          <cell r="F1308">
            <v>0</v>
          </cell>
        </row>
        <row r="1309">
          <cell r="A1309">
            <v>2240505</v>
          </cell>
          <cell r="B1309" t="str">
            <v>     地震预测预报</v>
          </cell>
          <cell r="C1309">
            <v>2</v>
          </cell>
          <cell r="D1309">
            <v>9</v>
          </cell>
          <cell r="E1309">
            <v>2</v>
          </cell>
          <cell r="F1309">
            <v>0</v>
          </cell>
        </row>
        <row r="1310">
          <cell r="A1310">
            <v>2240506</v>
          </cell>
          <cell r="B1310" t="str">
            <v>     地震灾害预防</v>
          </cell>
          <cell r="C1310">
            <v>0</v>
          </cell>
          <cell r="D1310">
            <v>0</v>
          </cell>
          <cell r="E1310">
            <v>0</v>
          </cell>
          <cell r="F1310">
            <v>0</v>
          </cell>
        </row>
        <row r="1311">
          <cell r="A1311">
            <v>2240507</v>
          </cell>
          <cell r="B1311" t="str">
            <v>     地震应急救援</v>
          </cell>
          <cell r="C1311">
            <v>0</v>
          </cell>
          <cell r="D1311">
            <v>0</v>
          </cell>
          <cell r="E1311">
            <v>0</v>
          </cell>
          <cell r="F1311">
            <v>0</v>
          </cell>
        </row>
        <row r="1312">
          <cell r="A1312">
            <v>2240508</v>
          </cell>
          <cell r="B1312" t="str">
            <v>     地震环境探察</v>
          </cell>
          <cell r="C1312">
            <v>0</v>
          </cell>
          <cell r="D1312">
            <v>0</v>
          </cell>
          <cell r="E1312">
            <v>0</v>
          </cell>
          <cell r="F1312">
            <v>0</v>
          </cell>
        </row>
        <row r="1313">
          <cell r="A1313">
            <v>2240509</v>
          </cell>
          <cell r="B1313" t="str">
            <v>     防震减灾信息管理</v>
          </cell>
          <cell r="C1313">
            <v>0</v>
          </cell>
          <cell r="D1313">
            <v>0</v>
          </cell>
          <cell r="E1313">
            <v>0</v>
          </cell>
          <cell r="F1313">
            <v>0</v>
          </cell>
        </row>
        <row r="1314">
          <cell r="A1314">
            <v>2240510</v>
          </cell>
          <cell r="B1314" t="str">
            <v>     防震减灾基础管理</v>
          </cell>
          <cell r="C1314">
            <v>0</v>
          </cell>
          <cell r="D1314">
            <v>0</v>
          </cell>
          <cell r="E1314">
            <v>0</v>
          </cell>
          <cell r="F1314">
            <v>0</v>
          </cell>
        </row>
        <row r="1315">
          <cell r="A1315">
            <v>2240550</v>
          </cell>
          <cell r="B1315" t="str">
            <v>     地震事业机构</v>
          </cell>
          <cell r="C1315">
            <v>0</v>
          </cell>
          <cell r="D1315">
            <v>0</v>
          </cell>
          <cell r="E1315">
            <v>0</v>
          </cell>
          <cell r="F1315">
            <v>0</v>
          </cell>
        </row>
        <row r="1316">
          <cell r="A1316">
            <v>2240599</v>
          </cell>
          <cell r="B1316" t="str">
            <v>     其他地震事务支出</v>
          </cell>
          <cell r="C1316">
            <v>0</v>
          </cell>
          <cell r="D1316">
            <v>0</v>
          </cell>
          <cell r="E1316">
            <v>0</v>
          </cell>
          <cell r="F1316">
            <v>0</v>
          </cell>
        </row>
        <row r="1317">
          <cell r="A1317">
            <v>22406</v>
          </cell>
          <cell r="B1317" t="str">
            <v>   自然灾害防治</v>
          </cell>
          <cell r="C1317">
            <v>278</v>
          </cell>
          <cell r="D1317">
            <v>58</v>
          </cell>
          <cell r="E1317">
            <v>313</v>
          </cell>
          <cell r="F1317">
            <v>585.35</v>
          </cell>
        </row>
        <row r="1318">
          <cell r="A1318">
            <v>2240601</v>
          </cell>
          <cell r="B1318" t="str">
            <v>     地质灾害防治</v>
          </cell>
          <cell r="C1318">
            <v>63</v>
          </cell>
          <cell r="D1318">
            <v>58</v>
          </cell>
          <cell r="E1318">
            <v>16</v>
          </cell>
          <cell r="F1318">
            <v>0</v>
          </cell>
        </row>
        <row r="1319">
          <cell r="A1319">
            <v>2240602</v>
          </cell>
          <cell r="B1319" t="str">
            <v>     森林草原防灾减灾</v>
          </cell>
          <cell r="C1319">
            <v>174</v>
          </cell>
          <cell r="D1319">
            <v>0</v>
          </cell>
          <cell r="E1319">
            <v>218</v>
          </cell>
          <cell r="F1319">
            <v>398.72</v>
          </cell>
        </row>
        <row r="1320">
          <cell r="A1320">
            <v>2240699</v>
          </cell>
          <cell r="B1320" t="str">
            <v>     其他自然灾害防治支出</v>
          </cell>
          <cell r="C1320">
            <v>41</v>
          </cell>
          <cell r="D1320">
            <v>0</v>
          </cell>
          <cell r="E1320">
            <v>79</v>
          </cell>
          <cell r="F1320">
            <v>186.63</v>
          </cell>
        </row>
        <row r="1321">
          <cell r="A1321">
            <v>22407</v>
          </cell>
          <cell r="B1321" t="str">
            <v>   自然灾害救灾及恢复重建支出</v>
          </cell>
          <cell r="C1321">
            <v>341</v>
          </cell>
          <cell r="D1321">
            <v>398</v>
          </cell>
          <cell r="E1321">
            <v>457</v>
          </cell>
          <cell r="F1321">
            <v>913</v>
          </cell>
        </row>
        <row r="1322">
          <cell r="A1322">
            <v>2240703</v>
          </cell>
          <cell r="B1322" t="str">
            <v>     自然灾害救灾补助</v>
          </cell>
          <cell r="C1322">
            <v>341</v>
          </cell>
          <cell r="D1322">
            <v>315</v>
          </cell>
          <cell r="E1322">
            <v>457</v>
          </cell>
          <cell r="F1322">
            <v>913</v>
          </cell>
        </row>
        <row r="1323">
          <cell r="A1323">
            <v>2240704</v>
          </cell>
          <cell r="B1323" t="str">
            <v>     自然灾害灾后重建补助</v>
          </cell>
          <cell r="C1323">
            <v>0</v>
          </cell>
          <cell r="D1323">
            <v>0</v>
          </cell>
          <cell r="E1323">
            <v>0</v>
          </cell>
          <cell r="F1323">
            <v>0</v>
          </cell>
        </row>
        <row r="1324">
          <cell r="A1324">
            <v>2240799</v>
          </cell>
          <cell r="B1324" t="str">
            <v>     其他自然灾害救灾及恢复重建支出</v>
          </cell>
          <cell r="C1324">
            <v>0</v>
          </cell>
          <cell r="D1324">
            <v>83</v>
          </cell>
          <cell r="E1324">
            <v>0</v>
          </cell>
          <cell r="F1324">
            <v>0</v>
          </cell>
        </row>
        <row r="1325">
          <cell r="A1325">
            <v>22499</v>
          </cell>
          <cell r="B1325" t="str">
            <v>   其他灾害防治及应急管理支出</v>
          </cell>
          <cell r="C1325">
            <v>0</v>
          </cell>
          <cell r="D1325">
            <v>0</v>
          </cell>
          <cell r="E1325">
            <v>0</v>
          </cell>
          <cell r="F1325">
            <v>0</v>
          </cell>
        </row>
        <row r="1326">
          <cell r="A1326">
            <v>2249999</v>
          </cell>
          <cell r="B1326" t="str">
            <v>     其他灾害防治及应急管理支出</v>
          </cell>
          <cell r="C1326">
            <v>0</v>
          </cell>
          <cell r="D1326">
            <v>0</v>
          </cell>
          <cell r="E1326">
            <v>0</v>
          </cell>
          <cell r="F1326">
            <v>0</v>
          </cell>
        </row>
        <row r="1327">
          <cell r="A1327">
            <v>227</v>
          </cell>
          <cell r="B1327" t="str">
            <v>预备费</v>
          </cell>
          <cell r="C1327">
            <v>0</v>
          </cell>
          <cell r="D1327">
            <v>0</v>
          </cell>
          <cell r="E1327">
            <v>0</v>
          </cell>
          <cell r="F1327">
            <v>3200</v>
          </cell>
        </row>
        <row r="1328">
          <cell r="A1328">
            <v>232</v>
          </cell>
          <cell r="B1328" t="str">
            <v>债务付息支出</v>
          </cell>
          <cell r="C1328">
            <v>9403</v>
          </cell>
          <cell r="D1328">
            <v>11980</v>
          </cell>
          <cell r="E1328">
            <v>9109</v>
          </cell>
          <cell r="F1328">
            <v>12000</v>
          </cell>
        </row>
        <row r="1329">
          <cell r="A1329">
            <v>23203</v>
          </cell>
          <cell r="B1329" t="str">
            <v>   地方政府一般债务付息支出</v>
          </cell>
          <cell r="C1329">
            <v>9403</v>
          </cell>
          <cell r="D1329">
            <v>11980</v>
          </cell>
          <cell r="E1329">
            <v>9109</v>
          </cell>
          <cell r="F1329">
            <v>12000</v>
          </cell>
        </row>
        <row r="1330">
          <cell r="A1330">
            <v>2320301</v>
          </cell>
          <cell r="B1330" t="str">
            <v>     地方政府一般债券付息支出</v>
          </cell>
          <cell r="C1330">
            <v>9262</v>
          </cell>
          <cell r="D1330">
            <v>11980</v>
          </cell>
          <cell r="E1330">
            <v>8764</v>
          </cell>
          <cell r="F1330">
            <v>12000</v>
          </cell>
        </row>
        <row r="1331">
          <cell r="A1331">
            <v>2320302</v>
          </cell>
          <cell r="B1331" t="str">
            <v>     地方政府向外国政府借款付息支出</v>
          </cell>
          <cell r="C1331">
            <v>0</v>
          </cell>
          <cell r="D1331">
            <v>0</v>
          </cell>
          <cell r="E1331">
            <v>0</v>
          </cell>
          <cell r="F1331">
            <v>0</v>
          </cell>
        </row>
        <row r="1332">
          <cell r="A1332">
            <v>2320303</v>
          </cell>
          <cell r="B1332" t="str">
            <v>     地方政府向国际组织借款付息支出</v>
          </cell>
          <cell r="C1332">
            <v>141</v>
          </cell>
          <cell r="D1332">
            <v>0</v>
          </cell>
          <cell r="E1332">
            <v>345</v>
          </cell>
          <cell r="F1332">
            <v>0</v>
          </cell>
        </row>
        <row r="1333">
          <cell r="A1333">
            <v>2320399</v>
          </cell>
          <cell r="B1333" t="str">
            <v>     地方政府其他一般债务付息支出</v>
          </cell>
          <cell r="C1333">
            <v>0</v>
          </cell>
          <cell r="D1333">
            <v>0</v>
          </cell>
          <cell r="E1333">
            <v>0</v>
          </cell>
          <cell r="F1333">
            <v>0</v>
          </cell>
        </row>
        <row r="1334">
          <cell r="A1334">
            <v>233</v>
          </cell>
          <cell r="B1334" t="str">
            <v>   地方政府一般债务发行费用支出</v>
          </cell>
          <cell r="C1334">
            <v>38</v>
          </cell>
          <cell r="D1334">
            <v>20</v>
          </cell>
          <cell r="E1334">
            <v>204</v>
          </cell>
          <cell r="F1334">
            <v>100</v>
          </cell>
        </row>
        <row r="1335">
          <cell r="A1335">
            <v>23303</v>
          </cell>
          <cell r="B1335" t="str">
            <v>   地方政府一般债务发行费用支出</v>
          </cell>
          <cell r="C1335">
            <v>38</v>
          </cell>
          <cell r="D1335">
            <v>20</v>
          </cell>
          <cell r="E1335">
            <v>204</v>
          </cell>
          <cell r="F1335">
            <v>100</v>
          </cell>
        </row>
        <row r="1336">
          <cell r="A1336">
            <v>229</v>
          </cell>
          <cell r="B1336" t="str">
            <v>其他支出</v>
          </cell>
          <cell r="C1336">
            <v>0</v>
          </cell>
          <cell r="D1336">
            <v>11457</v>
          </cell>
          <cell r="E1336">
            <v>0</v>
          </cell>
          <cell r="F1336">
            <v>0</v>
          </cell>
        </row>
        <row r="1337">
          <cell r="A1337">
            <v>22902</v>
          </cell>
          <cell r="B1337" t="str">
            <v>   年初预留</v>
          </cell>
          <cell r="C1337">
            <v>0</v>
          </cell>
          <cell r="D1337">
            <v>0</v>
          </cell>
          <cell r="E1337">
            <v>0</v>
          </cell>
          <cell r="F1337">
            <v>0</v>
          </cell>
        </row>
        <row r="1338">
          <cell r="A1338">
            <v>22999</v>
          </cell>
          <cell r="B1338" t="str">
            <v>   其他支出</v>
          </cell>
          <cell r="C1338">
            <v>0</v>
          </cell>
          <cell r="D1338">
            <v>11457</v>
          </cell>
          <cell r="E1338">
            <v>0</v>
          </cell>
          <cell r="F1338">
            <v>0</v>
          </cell>
        </row>
        <row r="1339">
          <cell r="B1339" t="str">
            <v>支出合计</v>
          </cell>
          <cell r="C1339">
            <v>286710</v>
          </cell>
          <cell r="D1339">
            <v>281100</v>
          </cell>
          <cell r="E1339">
            <v>334767</v>
          </cell>
          <cell r="F1339">
            <v>320000.39</v>
          </cell>
        </row>
        <row r="1340">
          <cell r="A1340">
            <v>230</v>
          </cell>
          <cell r="B1340" t="str">
            <v>转移性支出</v>
          </cell>
          <cell r="C1340">
            <v>24054</v>
          </cell>
          <cell r="D1340">
            <v>25000</v>
          </cell>
          <cell r="E1340">
            <v>60520</v>
          </cell>
          <cell r="F1340">
            <v>37890</v>
          </cell>
        </row>
        <row r="1341">
          <cell r="A1341">
            <v>23001</v>
          </cell>
          <cell r="B1341" t="str">
            <v>     返还性支出</v>
          </cell>
        </row>
        <row r="1342">
          <cell r="A1342">
            <v>23006</v>
          </cell>
          <cell r="B1342" t="str">
            <v>   上解上级支出</v>
          </cell>
          <cell r="C1342">
            <v>24018</v>
          </cell>
          <cell r="D1342">
            <v>25000</v>
          </cell>
          <cell r="E1342">
            <v>44520</v>
          </cell>
          <cell r="F1342">
            <v>37890</v>
          </cell>
        </row>
        <row r="1343">
          <cell r="A1343">
            <v>2300601</v>
          </cell>
          <cell r="B1343" t="str">
            <v>       体制上解支出</v>
          </cell>
          <cell r="C1343">
            <v>7929</v>
          </cell>
          <cell r="D1343">
            <v>25000</v>
          </cell>
          <cell r="E1343">
            <v>10166</v>
          </cell>
          <cell r="F1343">
            <v>10000</v>
          </cell>
        </row>
        <row r="1344">
          <cell r="A1344">
            <v>2300602</v>
          </cell>
          <cell r="B1344" t="str">
            <v>       专项上解支出</v>
          </cell>
          <cell r="C1344">
            <v>16089</v>
          </cell>
          <cell r="D1344">
            <v>0</v>
          </cell>
          <cell r="E1344">
            <v>34354</v>
          </cell>
          <cell r="F1344">
            <v>27890</v>
          </cell>
        </row>
        <row r="1345">
          <cell r="A1345">
            <v>23008</v>
          </cell>
          <cell r="B1345" t="str">
            <v>   调出资金</v>
          </cell>
          <cell r="C1345">
            <v>0</v>
          </cell>
          <cell r="D1345">
            <v>0</v>
          </cell>
          <cell r="E1345">
            <v>0</v>
          </cell>
          <cell r="F1345">
            <v>0</v>
          </cell>
        </row>
        <row r="1346">
          <cell r="A1346">
            <v>23009</v>
          </cell>
          <cell r="B1346" t="str">
            <v>   年终结余</v>
          </cell>
          <cell r="C1346">
            <v>0</v>
          </cell>
          <cell r="D1346">
            <v>0</v>
          </cell>
          <cell r="E1346">
            <v>9000</v>
          </cell>
          <cell r="F1346">
            <v>0</v>
          </cell>
        </row>
        <row r="1347">
          <cell r="A1347" t="str">
            <v>23009A</v>
          </cell>
          <cell r="B1347" t="str">
            <v>   上年结转对应安排支出</v>
          </cell>
          <cell r="C1347">
            <v>0</v>
          </cell>
          <cell r="D1347">
            <v>0</v>
          </cell>
          <cell r="E1347">
            <v>0</v>
          </cell>
          <cell r="F1347">
            <v>0</v>
          </cell>
        </row>
        <row r="1348">
          <cell r="A1348">
            <v>23013</v>
          </cell>
          <cell r="B1348" t="str">
            <v>   援助其他地区支出</v>
          </cell>
          <cell r="C1348">
            <v>0</v>
          </cell>
          <cell r="D1348">
            <v>0</v>
          </cell>
          <cell r="E1348">
            <v>0</v>
          </cell>
          <cell r="F1348">
            <v>0</v>
          </cell>
        </row>
        <row r="1349">
          <cell r="A1349">
            <v>23015</v>
          </cell>
          <cell r="B1349" t="str">
            <v>   安排预算稳定调节基金</v>
          </cell>
          <cell r="C1349">
            <v>0</v>
          </cell>
          <cell r="D1349">
            <v>0</v>
          </cell>
          <cell r="E1349">
            <v>7000</v>
          </cell>
          <cell r="F1349">
            <v>0</v>
          </cell>
        </row>
        <row r="1350">
          <cell r="A1350">
            <v>23016</v>
          </cell>
          <cell r="B1350" t="str">
            <v>   补充预算周转金</v>
          </cell>
          <cell r="C1350">
            <v>36</v>
          </cell>
          <cell r="D1350">
            <v>0</v>
          </cell>
        </row>
        <row r="1350">
          <cell r="F1350">
            <v>0</v>
          </cell>
        </row>
        <row r="1351">
          <cell r="A1351">
            <v>231</v>
          </cell>
          <cell r="B1351" t="str">
            <v>地方政府一般债务还本支出</v>
          </cell>
          <cell r="C1351">
            <v>15240</v>
          </cell>
          <cell r="D1351">
            <v>0</v>
          </cell>
          <cell r="E1351">
            <v>203241</v>
          </cell>
          <cell r="F1351">
            <v>6110</v>
          </cell>
        </row>
        <row r="1352">
          <cell r="B1352" t="str">
            <v>支出总计</v>
          </cell>
          <cell r="C1352">
            <v>326004</v>
          </cell>
          <cell r="D1352">
            <v>306100</v>
          </cell>
          <cell r="E1352">
            <v>598528</v>
          </cell>
          <cell r="F1352">
            <v>364000.39</v>
          </cell>
        </row>
      </sheetData>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53"/>
  <sheetViews>
    <sheetView showGridLines="0" showZeros="0" view="pageBreakPreview" zoomScaleNormal="90" workbookViewId="0">
      <pane ySplit="4" topLeftCell="A24" activePane="bottomLeft" state="frozen"/>
      <selection/>
      <selection pane="bottomLeft" activeCell="H27" sqref="H27"/>
    </sheetView>
  </sheetViews>
  <sheetFormatPr defaultColWidth="9" defaultRowHeight="14.25" outlineLevelCol="5"/>
  <cols>
    <col min="1" max="1" width="17.6333333333333" style="282" customWidth="1"/>
    <col min="2" max="2" width="50.75" style="282" customWidth="1"/>
    <col min="3" max="4" width="20.6333333333333" style="282" customWidth="1"/>
    <col min="5" max="5" width="20.6333333333333" style="511" customWidth="1"/>
    <col min="6" max="16384" width="9" style="430"/>
  </cols>
  <sheetData>
    <row r="1" ht="22.5" spans="2:2">
      <c r="B1" s="512"/>
    </row>
    <row r="2" ht="45" customHeight="1" spans="1:6">
      <c r="A2" s="432"/>
      <c r="B2" s="432" t="s">
        <v>0</v>
      </c>
      <c r="C2" s="432"/>
      <c r="D2" s="432"/>
      <c r="E2" s="432"/>
      <c r="F2" s="433"/>
    </row>
    <row r="3" ht="18.95" customHeight="1" spans="1:6">
      <c r="A3" s="285"/>
      <c r="B3" s="513"/>
      <c r="C3" s="514"/>
      <c r="D3" s="285"/>
      <c r="E3" s="290" t="s">
        <v>1</v>
      </c>
      <c r="F3" s="433"/>
    </row>
    <row r="4" s="508" customFormat="1" ht="45" customHeight="1" spans="1:6">
      <c r="A4" s="292" t="s">
        <v>2</v>
      </c>
      <c r="B4" s="515" t="s">
        <v>3</v>
      </c>
      <c r="C4" s="294" t="s">
        <v>4</v>
      </c>
      <c r="D4" s="294" t="s">
        <v>5</v>
      </c>
      <c r="E4" s="515" t="s">
        <v>6</v>
      </c>
      <c r="F4" s="516"/>
    </row>
    <row r="5" ht="37.5" customHeight="1" spans="1:6">
      <c r="A5" s="486" t="s">
        <v>7</v>
      </c>
      <c r="B5" s="487" t="s">
        <v>8</v>
      </c>
      <c r="C5" s="330">
        <f>SUM(C6:C20)</f>
        <v>90067</v>
      </c>
      <c r="D5" s="330">
        <f>SUM(D6:D20)</f>
        <v>95100</v>
      </c>
      <c r="E5" s="517">
        <f>(D5-C5)/C5</f>
        <v>0.056</v>
      </c>
      <c r="F5" s="518"/>
    </row>
    <row r="6" ht="37.5" customHeight="1" spans="1:6">
      <c r="A6" s="380" t="s">
        <v>9</v>
      </c>
      <c r="B6" s="321" t="s">
        <v>10</v>
      </c>
      <c r="C6" s="328">
        <v>40860</v>
      </c>
      <c r="D6" s="478">
        <v>44000</v>
      </c>
      <c r="E6" s="517">
        <f t="shared" ref="E6:E29" si="0">(D6-C6)/C6</f>
        <v>0.077</v>
      </c>
      <c r="F6" s="518" t="str">
        <f t="shared" ref="F5:F40" si="1">IF(LEN(A6)=3,"是",IF(B6&lt;&gt;"",IF(SUM(C6:D6)&lt;&gt;0,"是","否"),"是"))</f>
        <v>是</v>
      </c>
    </row>
    <row r="7" ht="37.5" customHeight="1" spans="1:6">
      <c r="A7" s="380" t="s">
        <v>11</v>
      </c>
      <c r="B7" s="321" t="s">
        <v>12</v>
      </c>
      <c r="C7" s="328">
        <v>2120</v>
      </c>
      <c r="D7" s="478">
        <v>2200</v>
      </c>
      <c r="E7" s="517">
        <f t="shared" si="0"/>
        <v>0.038</v>
      </c>
      <c r="F7" s="518" t="str">
        <f t="shared" si="1"/>
        <v>是</v>
      </c>
    </row>
    <row r="8" ht="37.5" customHeight="1" spans="1:6">
      <c r="A8" s="380" t="s">
        <v>13</v>
      </c>
      <c r="B8" s="321" t="s">
        <v>14</v>
      </c>
      <c r="C8" s="328">
        <v>910</v>
      </c>
      <c r="D8" s="478">
        <v>1000</v>
      </c>
      <c r="E8" s="517">
        <f t="shared" si="0"/>
        <v>0.099</v>
      </c>
      <c r="F8" s="518" t="str">
        <f t="shared" si="1"/>
        <v>是</v>
      </c>
    </row>
    <row r="9" ht="37.5" customHeight="1" spans="1:6">
      <c r="A9" s="380" t="s">
        <v>15</v>
      </c>
      <c r="B9" s="321" t="s">
        <v>16</v>
      </c>
      <c r="C9" s="328">
        <v>1031</v>
      </c>
      <c r="D9" s="478">
        <v>1100</v>
      </c>
      <c r="E9" s="517">
        <f t="shared" si="0"/>
        <v>0.067</v>
      </c>
      <c r="F9" s="518" t="str">
        <f t="shared" si="1"/>
        <v>是</v>
      </c>
    </row>
    <row r="10" ht="37.5" customHeight="1" spans="1:6">
      <c r="A10" s="380" t="s">
        <v>17</v>
      </c>
      <c r="B10" s="321" t="s">
        <v>18</v>
      </c>
      <c r="C10" s="328">
        <v>3703</v>
      </c>
      <c r="D10" s="478">
        <v>4000</v>
      </c>
      <c r="E10" s="517">
        <f t="shared" si="0"/>
        <v>0.08</v>
      </c>
      <c r="F10" s="518" t="str">
        <f t="shared" si="1"/>
        <v>是</v>
      </c>
    </row>
    <row r="11" ht="37.5" customHeight="1" spans="1:6">
      <c r="A11" s="380" t="s">
        <v>19</v>
      </c>
      <c r="B11" s="321" t="s">
        <v>20</v>
      </c>
      <c r="C11" s="328">
        <v>2156</v>
      </c>
      <c r="D11" s="478">
        <v>2300</v>
      </c>
      <c r="E11" s="517">
        <f t="shared" si="0"/>
        <v>0.067</v>
      </c>
      <c r="F11" s="518" t="str">
        <f t="shared" si="1"/>
        <v>是</v>
      </c>
    </row>
    <row r="12" ht="37.5" customHeight="1" spans="1:6">
      <c r="A12" s="380" t="s">
        <v>21</v>
      </c>
      <c r="B12" s="321" t="s">
        <v>22</v>
      </c>
      <c r="C12" s="328">
        <v>4756</v>
      </c>
      <c r="D12" s="478">
        <v>5000</v>
      </c>
      <c r="E12" s="517">
        <f t="shared" si="0"/>
        <v>0.051</v>
      </c>
      <c r="F12" s="518" t="str">
        <f t="shared" si="1"/>
        <v>是</v>
      </c>
    </row>
    <row r="13" ht="37.5" customHeight="1" spans="1:6">
      <c r="A13" s="380" t="s">
        <v>23</v>
      </c>
      <c r="B13" s="321" t="s">
        <v>24</v>
      </c>
      <c r="C13" s="328">
        <v>3429</v>
      </c>
      <c r="D13" s="478">
        <v>3500</v>
      </c>
      <c r="E13" s="517">
        <f t="shared" si="0"/>
        <v>0.021</v>
      </c>
      <c r="F13" s="518" t="str">
        <f t="shared" si="1"/>
        <v>是</v>
      </c>
    </row>
    <row r="14" ht="37.5" customHeight="1" spans="1:6">
      <c r="A14" s="380" t="s">
        <v>25</v>
      </c>
      <c r="B14" s="321" t="s">
        <v>26</v>
      </c>
      <c r="C14" s="328">
        <v>7922</v>
      </c>
      <c r="D14" s="478">
        <v>8200</v>
      </c>
      <c r="E14" s="517">
        <f t="shared" si="0"/>
        <v>0.035</v>
      </c>
      <c r="F14" s="518" t="str">
        <f t="shared" si="1"/>
        <v>是</v>
      </c>
    </row>
    <row r="15" ht="37.5" customHeight="1" spans="1:6">
      <c r="A15" s="380" t="s">
        <v>27</v>
      </c>
      <c r="B15" s="321" t="s">
        <v>28</v>
      </c>
      <c r="C15" s="328">
        <v>2229</v>
      </c>
      <c r="D15" s="478">
        <v>2300</v>
      </c>
      <c r="E15" s="517">
        <f t="shared" si="0"/>
        <v>0.032</v>
      </c>
      <c r="F15" s="518" t="str">
        <f t="shared" si="1"/>
        <v>是</v>
      </c>
    </row>
    <row r="16" ht="37.5" customHeight="1" spans="1:6">
      <c r="A16" s="380" t="s">
        <v>29</v>
      </c>
      <c r="B16" s="321" t="s">
        <v>30</v>
      </c>
      <c r="C16" s="328">
        <v>1451</v>
      </c>
      <c r="D16" s="478">
        <v>1500</v>
      </c>
      <c r="E16" s="517">
        <f t="shared" si="0"/>
        <v>0.034</v>
      </c>
      <c r="F16" s="518" t="str">
        <f t="shared" si="1"/>
        <v>是</v>
      </c>
    </row>
    <row r="17" ht="37.5" customHeight="1" spans="1:6">
      <c r="A17" s="380" t="s">
        <v>31</v>
      </c>
      <c r="B17" s="321" t="s">
        <v>32</v>
      </c>
      <c r="C17" s="328">
        <v>5743</v>
      </c>
      <c r="D17" s="478">
        <v>6000</v>
      </c>
      <c r="E17" s="517">
        <f t="shared" si="0"/>
        <v>0.045</v>
      </c>
      <c r="F17" s="518" t="str">
        <f t="shared" si="1"/>
        <v>是</v>
      </c>
    </row>
    <row r="18" ht="37.5" customHeight="1" spans="1:6">
      <c r="A18" s="380" t="s">
        <v>33</v>
      </c>
      <c r="B18" s="321" t="s">
        <v>34</v>
      </c>
      <c r="C18" s="328">
        <v>12159</v>
      </c>
      <c r="D18" s="478">
        <v>12300</v>
      </c>
      <c r="E18" s="517">
        <f t="shared" si="0"/>
        <v>0.012</v>
      </c>
      <c r="F18" s="518" t="str">
        <f t="shared" si="1"/>
        <v>是</v>
      </c>
    </row>
    <row r="19" ht="37.5" customHeight="1" spans="1:6">
      <c r="A19" s="380" t="s">
        <v>35</v>
      </c>
      <c r="B19" s="321" t="s">
        <v>36</v>
      </c>
      <c r="C19" s="328">
        <v>1598</v>
      </c>
      <c r="D19" s="478">
        <v>1700</v>
      </c>
      <c r="E19" s="517">
        <f t="shared" si="0"/>
        <v>0.064</v>
      </c>
      <c r="F19" s="518" t="str">
        <f t="shared" si="1"/>
        <v>是</v>
      </c>
    </row>
    <row r="20" ht="37.5" customHeight="1" spans="1:6">
      <c r="A20" s="526" t="s">
        <v>37</v>
      </c>
      <c r="B20" s="321" t="s">
        <v>38</v>
      </c>
      <c r="C20" s="328"/>
      <c r="D20" s="478">
        <f>[3]表8公共预算!D21</f>
        <v>0</v>
      </c>
      <c r="E20" s="517"/>
      <c r="F20" s="518" t="str">
        <f t="shared" si="1"/>
        <v>否</v>
      </c>
    </row>
    <row r="21" ht="37.5" customHeight="1" spans="1:6">
      <c r="A21" s="378" t="s">
        <v>39</v>
      </c>
      <c r="B21" s="487" t="s">
        <v>40</v>
      </c>
      <c r="C21" s="330">
        <f>SUM(C22:C29)</f>
        <v>22294</v>
      </c>
      <c r="D21" s="330">
        <f>SUM(D22:D29)</f>
        <v>20600</v>
      </c>
      <c r="E21" s="517">
        <f t="shared" si="0"/>
        <v>-0.076</v>
      </c>
      <c r="F21" s="518"/>
    </row>
    <row r="22" ht="37.5" customHeight="1" spans="1:6">
      <c r="A22" s="519" t="s">
        <v>41</v>
      </c>
      <c r="B22" s="321" t="s">
        <v>42</v>
      </c>
      <c r="C22" s="328">
        <v>5818</v>
      </c>
      <c r="D22" s="478">
        <v>5700</v>
      </c>
      <c r="E22" s="517">
        <f t="shared" si="0"/>
        <v>-0.02</v>
      </c>
      <c r="F22" s="518" t="str">
        <f t="shared" si="1"/>
        <v>是</v>
      </c>
    </row>
    <row r="23" ht="37.5" customHeight="1" spans="1:6">
      <c r="A23" s="380" t="s">
        <v>43</v>
      </c>
      <c r="B23" s="520" t="s">
        <v>44</v>
      </c>
      <c r="C23" s="328">
        <v>6677</v>
      </c>
      <c r="D23" s="478">
        <v>6400</v>
      </c>
      <c r="E23" s="517">
        <f t="shared" si="0"/>
        <v>-0.041</v>
      </c>
      <c r="F23" s="518" t="str">
        <f t="shared" si="1"/>
        <v>是</v>
      </c>
    </row>
    <row r="24" ht="37.5" customHeight="1" spans="1:6">
      <c r="A24" s="380" t="s">
        <v>45</v>
      </c>
      <c r="B24" s="321" t="s">
        <v>46</v>
      </c>
      <c r="C24" s="328">
        <v>5116</v>
      </c>
      <c r="D24" s="478">
        <v>5000</v>
      </c>
      <c r="E24" s="517">
        <f t="shared" si="0"/>
        <v>-0.023</v>
      </c>
      <c r="F24" s="518" t="str">
        <f t="shared" si="1"/>
        <v>是</v>
      </c>
    </row>
    <row r="25" ht="37.5" customHeight="1" spans="1:6">
      <c r="A25" s="380" t="s">
        <v>47</v>
      </c>
      <c r="B25" s="321" t="s">
        <v>48</v>
      </c>
      <c r="C25" s="328"/>
      <c r="D25" s="478"/>
      <c r="E25" s="517"/>
      <c r="F25" s="518" t="str">
        <f t="shared" si="1"/>
        <v>否</v>
      </c>
    </row>
    <row r="26" ht="37.5" customHeight="1" spans="1:6">
      <c r="A26" s="380" t="s">
        <v>49</v>
      </c>
      <c r="B26" s="321" t="s">
        <v>50</v>
      </c>
      <c r="C26" s="328">
        <v>4679</v>
      </c>
      <c r="D26" s="478">
        <v>3500</v>
      </c>
      <c r="E26" s="517">
        <f t="shared" si="0"/>
        <v>-0.252</v>
      </c>
      <c r="F26" s="518" t="str">
        <f t="shared" si="1"/>
        <v>是</v>
      </c>
    </row>
    <row r="27" ht="37.5" customHeight="1" spans="1:6">
      <c r="A27" s="380" t="s">
        <v>51</v>
      </c>
      <c r="B27" s="321" t="s">
        <v>52</v>
      </c>
      <c r="C27" s="328"/>
      <c r="D27" s="478"/>
      <c r="E27" s="517"/>
      <c r="F27" s="518" t="str">
        <f t="shared" si="1"/>
        <v>否</v>
      </c>
    </row>
    <row r="28" ht="37.5" customHeight="1" spans="1:6">
      <c r="A28" s="380" t="s">
        <v>53</v>
      </c>
      <c r="B28" s="321" t="s">
        <v>54</v>
      </c>
      <c r="C28" s="328">
        <v>4</v>
      </c>
      <c r="D28" s="478">
        <f>[3]表8公共预算!D29</f>
        <v>0</v>
      </c>
      <c r="E28" s="517">
        <f t="shared" si="0"/>
        <v>-1</v>
      </c>
      <c r="F28" s="518" t="str">
        <f t="shared" si="1"/>
        <v>是</v>
      </c>
    </row>
    <row r="29" ht="37.5" customHeight="1" spans="1:6">
      <c r="A29" s="380" t="s">
        <v>55</v>
      </c>
      <c r="B29" s="321" t="s">
        <v>56</v>
      </c>
      <c r="C29" s="328"/>
      <c r="D29" s="478">
        <f>[3]表8公共预算!D30</f>
        <v>0</v>
      </c>
      <c r="E29" s="517"/>
      <c r="F29" s="518" t="str">
        <f t="shared" si="1"/>
        <v>否</v>
      </c>
    </row>
    <row r="30" ht="37.5" customHeight="1" spans="1:6">
      <c r="A30" s="380"/>
      <c r="B30" s="321"/>
      <c r="C30" s="328"/>
      <c r="D30" s="328"/>
      <c r="E30" s="517"/>
      <c r="F30" s="518"/>
    </row>
    <row r="31" s="509" customFormat="1" ht="37.5" customHeight="1" spans="1:6">
      <c r="A31" s="521"/>
      <c r="B31" s="485" t="s">
        <v>57</v>
      </c>
      <c r="C31" s="330">
        <v>112361</v>
      </c>
      <c r="D31" s="330">
        <v>115700</v>
      </c>
      <c r="E31" s="517">
        <f t="shared" ref="E29:E40" si="2">(D31-C31)/C31</f>
        <v>0.03</v>
      </c>
      <c r="F31" s="518" t="str">
        <f t="shared" si="1"/>
        <v>是</v>
      </c>
    </row>
    <row r="32" ht="37.5" customHeight="1" spans="1:6">
      <c r="A32" s="378">
        <v>105</v>
      </c>
      <c r="B32" s="319" t="s">
        <v>58</v>
      </c>
      <c r="C32" s="330">
        <v>198101</v>
      </c>
      <c r="D32" s="330">
        <v>5310</v>
      </c>
      <c r="E32" s="517">
        <f t="shared" si="2"/>
        <v>-0.973</v>
      </c>
      <c r="F32" s="518"/>
    </row>
    <row r="33" ht="37.5" customHeight="1" spans="1:6">
      <c r="A33" s="486">
        <v>110</v>
      </c>
      <c r="B33" s="487" t="s">
        <v>59</v>
      </c>
      <c r="C33" s="330">
        <f>SUM(C34:C39)</f>
        <v>288066</v>
      </c>
      <c r="D33" s="330">
        <f>SUM(D34:D37)</f>
        <v>242990</v>
      </c>
      <c r="E33" s="517">
        <f t="shared" si="2"/>
        <v>-0.156</v>
      </c>
      <c r="F33" s="518"/>
    </row>
    <row r="34" ht="37.5" customHeight="1" spans="1:6">
      <c r="A34" s="380">
        <v>11001</v>
      </c>
      <c r="B34" s="321" t="s">
        <v>60</v>
      </c>
      <c r="C34" s="328">
        <v>6599</v>
      </c>
      <c r="D34" s="328">
        <v>6620</v>
      </c>
      <c r="E34" s="517">
        <f t="shared" si="2"/>
        <v>0.003</v>
      </c>
      <c r="F34" s="518" t="str">
        <f t="shared" si="1"/>
        <v>是</v>
      </c>
    </row>
    <row r="35" ht="37.5" customHeight="1" spans="1:6">
      <c r="A35" s="380"/>
      <c r="B35" s="321" t="s">
        <v>61</v>
      </c>
      <c r="C35" s="328">
        <v>204810</v>
      </c>
      <c r="D35" s="328">
        <v>188380</v>
      </c>
      <c r="E35" s="517">
        <f t="shared" si="2"/>
        <v>-0.08</v>
      </c>
      <c r="F35" s="518" t="str">
        <f t="shared" si="1"/>
        <v>是</v>
      </c>
    </row>
    <row r="36" ht="37.5" customHeight="1" spans="1:6">
      <c r="A36" s="380">
        <v>11008</v>
      </c>
      <c r="B36" s="321" t="s">
        <v>62</v>
      </c>
      <c r="C36" s="328">
        <v>3</v>
      </c>
      <c r="D36" s="328">
        <v>9000</v>
      </c>
      <c r="E36" s="517">
        <f t="shared" si="2"/>
        <v>2999</v>
      </c>
      <c r="F36" s="518" t="str">
        <f t="shared" si="1"/>
        <v>是</v>
      </c>
    </row>
    <row r="37" ht="37.5" customHeight="1" spans="1:6">
      <c r="A37" s="380">
        <v>11009</v>
      </c>
      <c r="B37" s="321" t="s">
        <v>63</v>
      </c>
      <c r="C37" s="328">
        <v>69654</v>
      </c>
      <c r="D37" s="328">
        <v>38990</v>
      </c>
      <c r="E37" s="517">
        <f t="shared" si="2"/>
        <v>-0.44</v>
      </c>
      <c r="F37" s="518" t="str">
        <f t="shared" si="1"/>
        <v>是</v>
      </c>
    </row>
    <row r="38" s="510" customFormat="1" ht="37.5" customHeight="1" spans="1:6">
      <c r="A38" s="522">
        <v>11013</v>
      </c>
      <c r="B38" s="329" t="s">
        <v>64</v>
      </c>
      <c r="C38" s="328"/>
      <c r="D38" s="328"/>
      <c r="E38" s="517"/>
      <c r="F38" s="518" t="str">
        <f t="shared" si="1"/>
        <v>否</v>
      </c>
    </row>
    <row r="39" s="510" customFormat="1" ht="37.5" customHeight="1" spans="1:6">
      <c r="A39" s="522">
        <v>11015</v>
      </c>
      <c r="B39" s="329" t="s">
        <v>65</v>
      </c>
      <c r="C39" s="328">
        <v>7000</v>
      </c>
      <c r="D39" s="328"/>
      <c r="E39" s="517">
        <f t="shared" si="2"/>
        <v>-1</v>
      </c>
      <c r="F39" s="518" t="str">
        <f t="shared" si="1"/>
        <v>是</v>
      </c>
    </row>
    <row r="40" ht="37.5" customHeight="1" spans="1:6">
      <c r="A40" s="523"/>
      <c r="B40" s="524" t="s">
        <v>66</v>
      </c>
      <c r="C40" s="330">
        <f>SUM(C31+C32+C33)</f>
        <v>598528</v>
      </c>
      <c r="D40" s="330">
        <v>364000</v>
      </c>
      <c r="E40" s="517">
        <f t="shared" si="2"/>
        <v>-0.392</v>
      </c>
      <c r="F40" s="518" t="str">
        <f t="shared" si="1"/>
        <v>是</v>
      </c>
    </row>
    <row r="41" spans="3:4">
      <c r="C41" s="525"/>
      <c r="D41" s="525"/>
    </row>
    <row r="42" spans="4:4">
      <c r="D42" s="525"/>
    </row>
    <row r="43" spans="3:4">
      <c r="C43" s="525"/>
      <c r="D43" s="525"/>
    </row>
    <row r="44" spans="4:4">
      <c r="D44" s="525"/>
    </row>
    <row r="45" spans="3:4">
      <c r="C45" s="525"/>
      <c r="D45" s="525"/>
    </row>
    <row r="46" spans="3:4">
      <c r="C46" s="525"/>
      <c r="D46" s="525"/>
    </row>
    <row r="47" spans="4:4">
      <c r="D47" s="525"/>
    </row>
    <row r="48" spans="3:4">
      <c r="C48" s="525"/>
      <c r="D48" s="525"/>
    </row>
    <row r="49" spans="3:4">
      <c r="C49" s="525"/>
      <c r="D49" s="525"/>
    </row>
    <row r="50" spans="3:4">
      <c r="C50" s="525"/>
      <c r="D50" s="525"/>
    </row>
    <row r="51" spans="3:4">
      <c r="C51" s="525"/>
      <c r="D51" s="525"/>
    </row>
    <row r="52" spans="4:4">
      <c r="D52" s="525"/>
    </row>
    <row r="53" spans="3:4">
      <c r="C53" s="525"/>
      <c r="D53" s="525"/>
    </row>
  </sheetData>
  <mergeCells count="1">
    <mergeCell ref="B2:E2"/>
  </mergeCells>
  <conditionalFormatting sqref="E3">
    <cfRule type="cellIs" dxfId="0" priority="38" stopIfTrue="1" operator="lessThanOrEqual">
      <formula>-1</formula>
    </cfRule>
  </conditionalFormatting>
  <conditionalFormatting sqref="A32:B32">
    <cfRule type="expression" dxfId="1" priority="44" stopIfTrue="1">
      <formula>"len($A:$A)=3"</formula>
    </cfRule>
  </conditionalFormatting>
  <conditionalFormatting sqref="C32">
    <cfRule type="expression" dxfId="1" priority="29" stopIfTrue="1">
      <formula>"len($A:$A)=3"</formula>
    </cfRule>
  </conditionalFormatting>
  <conditionalFormatting sqref="D32">
    <cfRule type="expression" dxfId="1" priority="18" stopIfTrue="1">
      <formula>"len($A:$A)=3"</formula>
    </cfRule>
  </conditionalFormatting>
  <conditionalFormatting sqref="B8:B9">
    <cfRule type="expression" dxfId="1" priority="52" stopIfTrue="1">
      <formula>"len($A:$A)=3"</formula>
    </cfRule>
  </conditionalFormatting>
  <conditionalFormatting sqref="B33:B35">
    <cfRule type="expression" dxfId="1" priority="13" stopIfTrue="1">
      <formula>"len($A:$A)=3"</formula>
    </cfRule>
  </conditionalFormatting>
  <conditionalFormatting sqref="B38:B40">
    <cfRule type="expression" dxfId="1" priority="7" stopIfTrue="1">
      <formula>"len($A:$A)=3"</formula>
    </cfRule>
    <cfRule type="expression" dxfId="1" priority="8" stopIfTrue="1">
      <formula>"len($A:$A)=3"</formula>
    </cfRule>
  </conditionalFormatting>
  <conditionalFormatting sqref="C5:C30">
    <cfRule type="expression" dxfId="1" priority="30" stopIfTrue="1">
      <formula>"len($A:$A)=3"</formula>
    </cfRule>
  </conditionalFormatting>
  <conditionalFormatting sqref="C5:C7">
    <cfRule type="expression" dxfId="1" priority="33" stopIfTrue="1">
      <formula>"len($A:$A)=3"</formula>
    </cfRule>
  </conditionalFormatting>
  <conditionalFormatting sqref="C8:C9">
    <cfRule type="expression" dxfId="1" priority="31" stopIfTrue="1">
      <formula>"len($A:$A)=3"</formula>
    </cfRule>
  </conditionalFormatting>
  <conditionalFormatting sqref="C34:C35">
    <cfRule type="expression" dxfId="1" priority="27" stopIfTrue="1">
      <formula>"len($A:$A)=3"</formula>
    </cfRule>
  </conditionalFormatting>
  <conditionalFormatting sqref="C36:C37">
    <cfRule type="expression" dxfId="1" priority="25" stopIfTrue="1">
      <formula>"len($A:$A)=3"</formula>
    </cfRule>
  </conditionalFormatting>
  <conditionalFormatting sqref="D5:D30">
    <cfRule type="expression" dxfId="1" priority="19" stopIfTrue="1">
      <formula>"len($A:$A)=3"</formula>
    </cfRule>
  </conditionalFormatting>
  <conditionalFormatting sqref="D5:D7">
    <cfRule type="expression" dxfId="1" priority="22" stopIfTrue="1">
      <formula>"len($A:$A)=3"</formula>
    </cfRule>
  </conditionalFormatting>
  <conditionalFormatting sqref="D8:D9">
    <cfRule type="expression" dxfId="1" priority="20" stopIfTrue="1">
      <formula>"len($A:$A)=3"</formula>
    </cfRule>
  </conditionalFormatting>
  <conditionalFormatting sqref="D34:D35">
    <cfRule type="expression" dxfId="1" priority="16" stopIfTrue="1">
      <formula>"len($A:$A)=3"</formula>
    </cfRule>
  </conditionalFormatting>
  <conditionalFormatting sqref="D36:D37">
    <cfRule type="expression" dxfId="1" priority="14" stopIfTrue="1">
      <formula>"len($A:$A)=3"</formula>
    </cfRule>
  </conditionalFormatting>
  <conditionalFormatting sqref="D38:D40">
    <cfRule type="expression" dxfId="1" priority="24" stopIfTrue="1">
      <formula>"len($A:$A)=3"</formula>
    </cfRule>
  </conditionalFormatting>
  <conditionalFormatting sqref="D39:D40">
    <cfRule type="expression" dxfId="1" priority="21" stopIfTrue="1">
      <formula>"len($A:$A)=3"</formula>
    </cfRule>
  </conditionalFormatting>
  <conditionalFormatting sqref="F5:F40">
    <cfRule type="cellIs" dxfId="2" priority="36" stopIfTrue="1" operator="lessThan">
      <formula>0</formula>
    </cfRule>
    <cfRule type="cellIs" dxfId="2" priority="37" stopIfTrue="1" operator="lessThan">
      <formula>0</formula>
    </cfRule>
  </conditionalFormatting>
  <conditionalFormatting sqref="A5:B30">
    <cfRule type="expression" dxfId="1" priority="49" stopIfTrue="1">
      <formula>"len($A:$A)=3"</formula>
    </cfRule>
  </conditionalFormatting>
  <conditionalFormatting sqref="B5:B7 B40 B32">
    <cfRule type="expression" dxfId="1" priority="58" stopIfTrue="1">
      <formula>"len($A:$A)=3"</formula>
    </cfRule>
  </conditionalFormatting>
  <conditionalFormatting sqref="C32 C33:D35">
    <cfRule type="expression" dxfId="1" priority="34" stopIfTrue="1">
      <formula>"len($A:$A)=3"</formula>
    </cfRule>
  </conditionalFormatting>
  <conditionalFormatting sqref="D32 D34:D35">
    <cfRule type="expression" dxfId="1" priority="23" stopIfTrue="1">
      <formula>"len($A:$A)=3"</formula>
    </cfRule>
  </conditionalFormatting>
  <conditionalFormatting sqref="A33:B35 B39:B40">
    <cfRule type="expression" dxfId="1" priority="12" stopIfTrue="1">
      <formula>"len($A:$A)=3"</formula>
    </cfRule>
  </conditionalFormatting>
  <conditionalFormatting sqref="C33:D35">
    <cfRule type="expression" dxfId="1" priority="28" stopIfTrue="1">
      <formula>"len($A:$A)=3"</formula>
    </cfRule>
  </conditionalFormatting>
  <conditionalFormatting sqref="A34:B35">
    <cfRule type="expression" dxfId="1" priority="11" stopIfTrue="1">
      <formula>"len($A:$A)=3"</formula>
    </cfRule>
  </conditionalFormatting>
  <conditionalFormatting sqref="B40 A36:D36">
    <cfRule type="expression" dxfId="1" priority="56" stopIfTrue="1">
      <formula>"len($A:$A)=3"</formula>
    </cfRule>
  </conditionalFormatting>
  <conditionalFormatting sqref="A36:B37">
    <cfRule type="expression" dxfId="1" priority="9" stopIfTrue="1">
      <formula>"len($A:$A)=3"</formula>
    </cfRule>
  </conditionalFormatting>
  <conditionalFormatting sqref="C38:C40 D40">
    <cfRule type="expression" dxfId="1" priority="35" stopIfTrue="1">
      <formula>"len($A:$A)=3"</formula>
    </cfRule>
  </conditionalFormatting>
  <conditionalFormatting sqref="C39:C40 D40">
    <cfRule type="expression" dxfId="1" priority="32" stopIfTrue="1">
      <formula>"len($A:$A)=3"</formula>
    </cfRule>
  </conditionalFormatting>
  <dataValidations count="1">
    <dataValidation type="custom" allowBlank="1" showInputMessage="1" showErrorMessage="1" errorTitle="提示" error="对不起，此处只能输入数字。" sqref="D6 D7:D17 D18:D20 D22:D29">
      <formula1>OR(D6="",ISNUMBER(D6))</formula1>
    </dataValidation>
  </dataValidations>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XFD287"/>
  <sheetViews>
    <sheetView showGridLines="0" showZeros="0" view="pageBreakPreview" zoomScaleNormal="115" workbookViewId="0">
      <pane ySplit="3" topLeftCell="A215" activePane="bottomLeft" state="frozen"/>
      <selection/>
      <selection pane="bottomLeft" activeCell="B207" sqref="B207"/>
    </sheetView>
  </sheetViews>
  <sheetFormatPr defaultColWidth="9" defaultRowHeight="14.25"/>
  <cols>
    <col min="1" max="1" width="21.5" style="285" hidden="1" customWidth="1"/>
    <col min="2" max="2" width="50.75" style="285" customWidth="1"/>
    <col min="3" max="4" width="20.6333333333333" style="285" customWidth="1"/>
    <col min="5" max="5" width="20.6333333333333" style="366" customWidth="1"/>
    <col min="6" max="6" width="3.75" style="287" hidden="1" customWidth="1"/>
    <col min="7" max="7" width="9" style="285" hidden="1" customWidth="1"/>
    <col min="8" max="16384" width="9" style="285"/>
  </cols>
  <sheetData>
    <row r="1" s="9" customFormat="1" ht="45" customHeight="1" spans="1:16384">
      <c r="A1" s="367"/>
      <c r="B1" s="286" t="s">
        <v>1295</v>
      </c>
      <c r="C1" s="286"/>
      <c r="D1" s="286"/>
      <c r="E1" s="286"/>
      <c r="XFC1" s="285"/>
      <c r="XFD1" s="285"/>
    </row>
    <row r="2" s="288" customFormat="1" ht="20.1" customHeight="1" spans="2:6">
      <c r="B2" s="289"/>
      <c r="C2" s="289"/>
      <c r="D2" s="289"/>
      <c r="E2" s="290" t="s">
        <v>1</v>
      </c>
      <c r="F2" s="291"/>
    </row>
    <row r="3" s="296" customFormat="1" ht="45" customHeight="1" spans="1:7">
      <c r="A3" s="292" t="s">
        <v>2</v>
      </c>
      <c r="B3" s="293" t="s">
        <v>3</v>
      </c>
      <c r="C3" s="294" t="s">
        <v>4</v>
      </c>
      <c r="D3" s="294" t="s">
        <v>5</v>
      </c>
      <c r="E3" s="294" t="s">
        <v>6</v>
      </c>
      <c r="F3" s="295" t="s">
        <v>134</v>
      </c>
      <c r="G3" s="296" t="s">
        <v>135</v>
      </c>
    </row>
    <row r="4" ht="38" customHeight="1" spans="1:7">
      <c r="A4" s="297" t="s">
        <v>80</v>
      </c>
      <c r="B4" s="298" t="s">
        <v>1296</v>
      </c>
      <c r="C4" s="299">
        <f>SUM(C5+C11+C17+C18+C19)</f>
        <v>6</v>
      </c>
      <c r="D4" s="299">
        <v>10</v>
      </c>
      <c r="E4" s="300">
        <f>(D4-C4)/C4</f>
        <v>0.667</v>
      </c>
      <c r="F4" s="301" t="str">
        <f t="shared" ref="F4:F67" si="0">IF(LEN(A4)=3,"是",IF(B4&lt;&gt;"",IF(SUM(C4:D4)&lt;&gt;0,"是","否"),"是"))</f>
        <v>是</v>
      </c>
      <c r="G4" s="285" t="str">
        <f t="shared" ref="G4:G67" si="1">IF(LEN(A4)=3,"类",IF(LEN(A4)=5,"款","项"))</f>
        <v>类</v>
      </c>
    </row>
    <row r="5" ht="38" customHeight="1" spans="1:7">
      <c r="A5" s="304" t="s">
        <v>1297</v>
      </c>
      <c r="B5" s="302" t="s">
        <v>1298</v>
      </c>
      <c r="C5" s="303">
        <v>6</v>
      </c>
      <c r="D5" s="303">
        <v>10</v>
      </c>
      <c r="E5" s="300">
        <f>(D5-C5)/C5</f>
        <v>0.667</v>
      </c>
      <c r="F5" s="301" t="str">
        <f t="shared" si="0"/>
        <v>是</v>
      </c>
      <c r="G5" s="285" t="str">
        <f t="shared" si="1"/>
        <v>款</v>
      </c>
    </row>
    <row r="6" ht="38" customHeight="1" spans="1:7">
      <c r="A6" s="304" t="s">
        <v>1299</v>
      </c>
      <c r="B6" s="305" t="s">
        <v>1300</v>
      </c>
      <c r="C6" s="306">
        <v>6</v>
      </c>
      <c r="D6" s="306">
        <v>10</v>
      </c>
      <c r="E6" s="300">
        <f>(D6-C6)/C6</f>
        <v>0.667</v>
      </c>
      <c r="F6" s="301" t="str">
        <f t="shared" si="0"/>
        <v>是</v>
      </c>
      <c r="G6" s="285" t="str">
        <f t="shared" si="1"/>
        <v>项</v>
      </c>
    </row>
    <row r="7" ht="38" customHeight="1" spans="1:7">
      <c r="A7" s="304" t="s">
        <v>1301</v>
      </c>
      <c r="B7" s="305" t="s">
        <v>1302</v>
      </c>
      <c r="C7" s="306"/>
      <c r="D7" s="306"/>
      <c r="E7" s="300"/>
      <c r="F7" s="301" t="str">
        <f t="shared" si="0"/>
        <v>否</v>
      </c>
      <c r="G7" s="285" t="str">
        <f t="shared" si="1"/>
        <v>项</v>
      </c>
    </row>
    <row r="8" ht="38" customHeight="1" spans="1:7">
      <c r="A8" s="304" t="s">
        <v>1303</v>
      </c>
      <c r="B8" s="305" t="s">
        <v>1304</v>
      </c>
      <c r="C8" s="306"/>
      <c r="D8" s="306"/>
      <c r="E8" s="300"/>
      <c r="F8" s="301" t="str">
        <f t="shared" si="0"/>
        <v>否</v>
      </c>
      <c r="G8" s="285" t="str">
        <f t="shared" si="1"/>
        <v>项</v>
      </c>
    </row>
    <row r="9" s="278" customFormat="1" ht="38" customHeight="1" spans="1:7">
      <c r="A9" s="304" t="s">
        <v>1305</v>
      </c>
      <c r="B9" s="305" t="s">
        <v>1306</v>
      </c>
      <c r="C9" s="306"/>
      <c r="D9" s="306"/>
      <c r="E9" s="300"/>
      <c r="F9" s="301" t="str">
        <f t="shared" si="0"/>
        <v>否</v>
      </c>
      <c r="G9" s="285" t="str">
        <f t="shared" si="1"/>
        <v>项</v>
      </c>
    </row>
    <row r="10" ht="38" customHeight="1" spans="1:7">
      <c r="A10" s="304" t="s">
        <v>1307</v>
      </c>
      <c r="B10" s="305" t="s">
        <v>1308</v>
      </c>
      <c r="C10" s="306"/>
      <c r="D10" s="306"/>
      <c r="E10" s="300"/>
      <c r="F10" s="301" t="str">
        <f t="shared" si="0"/>
        <v>否</v>
      </c>
      <c r="G10" s="285" t="str">
        <f t="shared" si="1"/>
        <v>项</v>
      </c>
    </row>
    <row r="11" ht="38" customHeight="1" spans="1:7">
      <c r="A11" s="304" t="s">
        <v>1309</v>
      </c>
      <c r="B11" s="302" t="s">
        <v>1310</v>
      </c>
      <c r="C11" s="303"/>
      <c r="D11" s="303"/>
      <c r="E11" s="300"/>
      <c r="F11" s="301" t="str">
        <f t="shared" si="0"/>
        <v>否</v>
      </c>
      <c r="G11" s="285" t="str">
        <f t="shared" si="1"/>
        <v>款</v>
      </c>
    </row>
    <row r="12" s="278" customFormat="1" ht="38" customHeight="1" spans="1:7">
      <c r="A12" s="304" t="s">
        <v>1311</v>
      </c>
      <c r="B12" s="305" t="s">
        <v>1312</v>
      </c>
      <c r="C12" s="306"/>
      <c r="D12" s="306"/>
      <c r="E12" s="300"/>
      <c r="F12" s="301" t="str">
        <f t="shared" si="0"/>
        <v>否</v>
      </c>
      <c r="G12" s="285" t="str">
        <f t="shared" si="1"/>
        <v>项</v>
      </c>
    </row>
    <row r="13" ht="38" customHeight="1" spans="1:7">
      <c r="A13" s="304" t="s">
        <v>1313</v>
      </c>
      <c r="B13" s="305" t="s">
        <v>1314</v>
      </c>
      <c r="C13" s="306"/>
      <c r="D13" s="306"/>
      <c r="E13" s="300"/>
      <c r="F13" s="301" t="str">
        <f t="shared" si="0"/>
        <v>否</v>
      </c>
      <c r="G13" s="285" t="str">
        <f t="shared" si="1"/>
        <v>项</v>
      </c>
    </row>
    <row r="14" s="278" customFormat="1" ht="38" customHeight="1" spans="1:7">
      <c r="A14" s="304" t="s">
        <v>1315</v>
      </c>
      <c r="B14" s="305" t="s">
        <v>1316</v>
      </c>
      <c r="C14" s="306"/>
      <c r="D14" s="306"/>
      <c r="E14" s="300"/>
      <c r="F14" s="301" t="str">
        <f t="shared" si="0"/>
        <v>否</v>
      </c>
      <c r="G14" s="285" t="str">
        <f t="shared" si="1"/>
        <v>项</v>
      </c>
    </row>
    <row r="15" ht="38" customHeight="1" spans="1:7">
      <c r="A15" s="304" t="s">
        <v>1317</v>
      </c>
      <c r="B15" s="305" t="s">
        <v>1318</v>
      </c>
      <c r="C15" s="306"/>
      <c r="D15" s="306"/>
      <c r="E15" s="300"/>
      <c r="F15" s="301" t="str">
        <f t="shared" si="0"/>
        <v>否</v>
      </c>
      <c r="G15" s="285" t="str">
        <f t="shared" si="1"/>
        <v>项</v>
      </c>
    </row>
    <row r="16" ht="38" customHeight="1" spans="1:7">
      <c r="A16" s="304" t="s">
        <v>1319</v>
      </c>
      <c r="B16" s="305" t="s">
        <v>1320</v>
      </c>
      <c r="C16" s="306"/>
      <c r="D16" s="306"/>
      <c r="E16" s="300"/>
      <c r="F16" s="301" t="str">
        <f t="shared" si="0"/>
        <v>否</v>
      </c>
      <c r="G16" s="285" t="str">
        <f t="shared" si="1"/>
        <v>项</v>
      </c>
    </row>
    <row r="17" s="278" customFormat="1" ht="38" customHeight="1" spans="1:7">
      <c r="A17" s="304" t="s">
        <v>1321</v>
      </c>
      <c r="B17" s="305" t="s">
        <v>1322</v>
      </c>
      <c r="C17" s="306"/>
      <c r="D17" s="306"/>
      <c r="E17" s="300"/>
      <c r="F17" s="301" t="str">
        <f t="shared" si="0"/>
        <v>否</v>
      </c>
      <c r="G17" s="285" t="str">
        <f t="shared" si="1"/>
        <v>款</v>
      </c>
    </row>
    <row r="18" s="278" customFormat="1" ht="38" customHeight="1" spans="1:7">
      <c r="A18" s="304" t="s">
        <v>1323</v>
      </c>
      <c r="B18" s="305" t="s">
        <v>1324</v>
      </c>
      <c r="C18" s="306"/>
      <c r="D18" s="306"/>
      <c r="E18" s="300"/>
      <c r="F18" s="301" t="str">
        <f t="shared" si="0"/>
        <v>否</v>
      </c>
      <c r="G18" s="285" t="str">
        <f t="shared" si="1"/>
        <v>项</v>
      </c>
    </row>
    <row r="19" s="278" customFormat="1" ht="38" customHeight="1" spans="1:7">
      <c r="A19" s="304" t="s">
        <v>1325</v>
      </c>
      <c r="B19" s="305" t="s">
        <v>1326</v>
      </c>
      <c r="C19" s="306"/>
      <c r="D19" s="306"/>
      <c r="E19" s="300"/>
      <c r="F19" s="301" t="str">
        <f t="shared" si="0"/>
        <v>否</v>
      </c>
      <c r="G19" s="285" t="str">
        <f t="shared" si="1"/>
        <v>项</v>
      </c>
    </row>
    <row r="20" ht="38" customHeight="1" spans="1:7">
      <c r="A20" s="297" t="s">
        <v>82</v>
      </c>
      <c r="B20" s="298" t="s">
        <v>1327</v>
      </c>
      <c r="C20" s="310">
        <f>SUM(C21+C25+C29+C30+C31)</f>
        <v>2467</v>
      </c>
      <c r="D20" s="368"/>
      <c r="E20" s="300">
        <f>(D20-C20)/C20</f>
        <v>-1</v>
      </c>
      <c r="F20" s="301" t="str">
        <f t="shared" si="0"/>
        <v>是</v>
      </c>
      <c r="G20" s="285" t="str">
        <f t="shared" si="1"/>
        <v>类</v>
      </c>
    </row>
    <row r="21" ht="38" customHeight="1" spans="1:7">
      <c r="A21" s="304" t="s">
        <v>1328</v>
      </c>
      <c r="B21" s="302" t="s">
        <v>1329</v>
      </c>
      <c r="C21" s="303">
        <v>2452</v>
      </c>
      <c r="D21" s="303"/>
      <c r="E21" s="300">
        <f>(D21-C21)/C21</f>
        <v>-1</v>
      </c>
      <c r="F21" s="301" t="str">
        <f t="shared" si="0"/>
        <v>是</v>
      </c>
      <c r="G21" s="285" t="str">
        <f t="shared" si="1"/>
        <v>款</v>
      </c>
    </row>
    <row r="22" ht="38" customHeight="1" spans="1:7">
      <c r="A22" s="304" t="s">
        <v>1330</v>
      </c>
      <c r="B22" s="305" t="s">
        <v>1331</v>
      </c>
      <c r="C22" s="306">
        <v>839</v>
      </c>
      <c r="D22" s="306"/>
      <c r="E22" s="300">
        <f>(D22-C22)/C22</f>
        <v>-1</v>
      </c>
      <c r="F22" s="301" t="str">
        <f t="shared" si="0"/>
        <v>是</v>
      </c>
      <c r="G22" s="285" t="str">
        <f t="shared" si="1"/>
        <v>项</v>
      </c>
    </row>
    <row r="23" ht="38" customHeight="1" spans="1:7">
      <c r="A23" s="304" t="s">
        <v>1332</v>
      </c>
      <c r="B23" s="305" t="s">
        <v>1333</v>
      </c>
      <c r="C23" s="306">
        <v>1613</v>
      </c>
      <c r="D23" s="306"/>
      <c r="E23" s="300">
        <f>(D23-C23)/C23</f>
        <v>-1</v>
      </c>
      <c r="F23" s="301" t="str">
        <f t="shared" si="0"/>
        <v>是</v>
      </c>
      <c r="G23" s="285" t="str">
        <f t="shared" si="1"/>
        <v>项</v>
      </c>
    </row>
    <row r="24" ht="38" customHeight="1" spans="1:7">
      <c r="A24" s="304" t="s">
        <v>1334</v>
      </c>
      <c r="B24" s="305" t="s">
        <v>1335</v>
      </c>
      <c r="C24" s="306"/>
      <c r="D24" s="306"/>
      <c r="E24" s="300"/>
      <c r="F24" s="301" t="str">
        <f t="shared" si="0"/>
        <v>否</v>
      </c>
      <c r="G24" s="285" t="str">
        <f t="shared" si="1"/>
        <v>项</v>
      </c>
    </row>
    <row r="25" ht="38" customHeight="1" spans="1:7">
      <c r="A25" s="304" t="s">
        <v>1336</v>
      </c>
      <c r="B25" s="302" t="s">
        <v>1337</v>
      </c>
      <c r="C25" s="303">
        <v>15</v>
      </c>
      <c r="D25" s="303"/>
      <c r="E25" s="300">
        <f>(D25-C25)/C25</f>
        <v>-1</v>
      </c>
      <c r="F25" s="301" t="str">
        <f t="shared" si="0"/>
        <v>是</v>
      </c>
      <c r="G25" s="285" t="str">
        <f t="shared" si="1"/>
        <v>款</v>
      </c>
    </row>
    <row r="26" s="278" customFormat="1" ht="38" customHeight="1" spans="1:7">
      <c r="A26" s="304" t="s">
        <v>1338</v>
      </c>
      <c r="B26" s="305" t="s">
        <v>1331</v>
      </c>
      <c r="C26" s="306"/>
      <c r="D26" s="306"/>
      <c r="E26" s="300"/>
      <c r="F26" s="301" t="str">
        <f t="shared" si="0"/>
        <v>否</v>
      </c>
      <c r="G26" s="285" t="str">
        <f t="shared" si="1"/>
        <v>项</v>
      </c>
    </row>
    <row r="27" ht="38" customHeight="1" spans="1:7">
      <c r="A27" s="304" t="s">
        <v>1339</v>
      </c>
      <c r="B27" s="305" t="s">
        <v>1333</v>
      </c>
      <c r="C27" s="306">
        <v>15</v>
      </c>
      <c r="D27" s="306"/>
      <c r="E27" s="300">
        <f>(D27-C27)/C27</f>
        <v>-1</v>
      </c>
      <c r="F27" s="301" t="str">
        <f t="shared" si="0"/>
        <v>是</v>
      </c>
      <c r="G27" s="285" t="str">
        <f t="shared" si="1"/>
        <v>项</v>
      </c>
    </row>
    <row r="28" ht="38" customHeight="1" spans="1:7">
      <c r="A28" s="304" t="s">
        <v>1340</v>
      </c>
      <c r="B28" s="305" t="s">
        <v>1341</v>
      </c>
      <c r="C28" s="306"/>
      <c r="D28" s="306"/>
      <c r="E28" s="300"/>
      <c r="F28" s="301" t="str">
        <f t="shared" si="0"/>
        <v>否</v>
      </c>
      <c r="G28" s="285" t="str">
        <f t="shared" si="1"/>
        <v>项</v>
      </c>
    </row>
    <row r="29" s="281" customFormat="1" ht="38" customHeight="1" spans="1:7">
      <c r="A29" s="304" t="s">
        <v>1342</v>
      </c>
      <c r="B29" s="302" t="s">
        <v>1343</v>
      </c>
      <c r="C29" s="303"/>
      <c r="D29" s="303"/>
      <c r="E29" s="300"/>
      <c r="F29" s="301" t="str">
        <f t="shared" si="0"/>
        <v>否</v>
      </c>
      <c r="G29" s="285" t="str">
        <f t="shared" si="1"/>
        <v>款</v>
      </c>
    </row>
    <row r="30" s="278" customFormat="1" ht="38" customHeight="1" spans="1:7">
      <c r="A30" s="304" t="s">
        <v>1344</v>
      </c>
      <c r="B30" s="305" t="s">
        <v>1333</v>
      </c>
      <c r="C30" s="306"/>
      <c r="D30" s="306"/>
      <c r="E30" s="300"/>
      <c r="F30" s="301" t="str">
        <f t="shared" si="0"/>
        <v>否</v>
      </c>
      <c r="G30" s="285" t="str">
        <f t="shared" si="1"/>
        <v>项</v>
      </c>
    </row>
    <row r="31" s="278" customFormat="1" ht="38" customHeight="1" spans="1:7">
      <c r="A31" s="304" t="s">
        <v>1345</v>
      </c>
      <c r="B31" s="305" t="s">
        <v>1346</v>
      </c>
      <c r="C31" s="306"/>
      <c r="D31" s="306"/>
      <c r="E31" s="300"/>
      <c r="F31" s="301" t="str">
        <f t="shared" si="0"/>
        <v>否</v>
      </c>
      <c r="G31" s="285" t="str">
        <f t="shared" si="1"/>
        <v>项</v>
      </c>
    </row>
    <row r="32" ht="38" customHeight="1" spans="1:7">
      <c r="A32" s="297" t="s">
        <v>86</v>
      </c>
      <c r="B32" s="298" t="s">
        <v>1347</v>
      </c>
      <c r="C32" s="299"/>
      <c r="D32" s="299"/>
      <c r="E32" s="300"/>
      <c r="F32" s="301" t="str">
        <f t="shared" si="0"/>
        <v>是</v>
      </c>
      <c r="G32" s="285" t="str">
        <f t="shared" si="1"/>
        <v>类</v>
      </c>
    </row>
    <row r="33" ht="38" customHeight="1" spans="1:7">
      <c r="A33" s="304" t="s">
        <v>1348</v>
      </c>
      <c r="B33" s="302" t="s">
        <v>1349</v>
      </c>
      <c r="C33" s="303"/>
      <c r="D33" s="303"/>
      <c r="E33" s="300"/>
      <c r="F33" s="301" t="str">
        <f t="shared" si="0"/>
        <v>否</v>
      </c>
      <c r="G33" s="285" t="str">
        <f t="shared" si="1"/>
        <v>款</v>
      </c>
    </row>
    <row r="34" s="278" customFormat="1" ht="38" customHeight="1" spans="1:7">
      <c r="A34" s="304">
        <v>2116001</v>
      </c>
      <c r="B34" s="305" t="s">
        <v>1350</v>
      </c>
      <c r="C34" s="306"/>
      <c r="D34" s="306"/>
      <c r="E34" s="300"/>
      <c r="F34" s="301" t="str">
        <f t="shared" si="0"/>
        <v>否</v>
      </c>
      <c r="G34" s="285" t="str">
        <f t="shared" si="1"/>
        <v>项</v>
      </c>
    </row>
    <row r="35" s="278" customFormat="1" ht="38" customHeight="1" spans="1:7">
      <c r="A35" s="304">
        <v>2116002</v>
      </c>
      <c r="B35" s="305" t="s">
        <v>1351</v>
      </c>
      <c r="C35" s="306"/>
      <c r="D35" s="306"/>
      <c r="E35" s="300"/>
      <c r="F35" s="301" t="str">
        <f t="shared" si="0"/>
        <v>否</v>
      </c>
      <c r="G35" s="285" t="str">
        <f t="shared" si="1"/>
        <v>项</v>
      </c>
    </row>
    <row r="36" s="278" customFormat="1" ht="38" customHeight="1" spans="1:7">
      <c r="A36" s="304">
        <v>2116003</v>
      </c>
      <c r="B36" s="305" t="s">
        <v>1352</v>
      </c>
      <c r="C36" s="306"/>
      <c r="D36" s="306"/>
      <c r="E36" s="300"/>
      <c r="F36" s="301" t="str">
        <f t="shared" si="0"/>
        <v>否</v>
      </c>
      <c r="G36" s="285" t="str">
        <f t="shared" si="1"/>
        <v>项</v>
      </c>
    </row>
    <row r="37" s="281" customFormat="1" ht="38" customHeight="1" spans="1:7">
      <c r="A37" s="304">
        <v>2116099</v>
      </c>
      <c r="B37" s="305" t="s">
        <v>1353</v>
      </c>
      <c r="C37" s="306"/>
      <c r="D37" s="306"/>
      <c r="E37" s="300"/>
      <c r="F37" s="301" t="str">
        <f t="shared" si="0"/>
        <v>否</v>
      </c>
      <c r="G37" s="285" t="str">
        <f t="shared" si="1"/>
        <v>项</v>
      </c>
    </row>
    <row r="38" s="278" customFormat="1" ht="38" customHeight="1" spans="1:7">
      <c r="A38" s="304">
        <v>21161</v>
      </c>
      <c r="B38" s="305" t="s">
        <v>1354</v>
      </c>
      <c r="C38" s="306"/>
      <c r="D38" s="306"/>
      <c r="E38" s="300"/>
      <c r="F38" s="301" t="str">
        <f t="shared" si="0"/>
        <v>否</v>
      </c>
      <c r="G38" s="285" t="str">
        <f t="shared" si="1"/>
        <v>款</v>
      </c>
    </row>
    <row r="39" ht="38" customHeight="1" spans="1:7">
      <c r="A39" s="304">
        <v>2116101</v>
      </c>
      <c r="B39" s="305" t="s">
        <v>1355</v>
      </c>
      <c r="C39" s="306"/>
      <c r="D39" s="306"/>
      <c r="E39" s="300"/>
      <c r="F39" s="301" t="str">
        <f t="shared" si="0"/>
        <v>否</v>
      </c>
      <c r="G39" s="285" t="str">
        <f t="shared" si="1"/>
        <v>项</v>
      </c>
    </row>
    <row r="40" ht="38" customHeight="1" spans="1:7">
      <c r="A40" s="304">
        <v>2116102</v>
      </c>
      <c r="B40" s="305" t="s">
        <v>1356</v>
      </c>
      <c r="C40" s="306"/>
      <c r="D40" s="306"/>
      <c r="E40" s="300"/>
      <c r="F40" s="301" t="str">
        <f t="shared" si="0"/>
        <v>否</v>
      </c>
      <c r="G40" s="285" t="str">
        <f t="shared" si="1"/>
        <v>项</v>
      </c>
    </row>
    <row r="41" ht="38" customHeight="1" spans="1:7">
      <c r="A41" s="304">
        <v>2116103</v>
      </c>
      <c r="B41" s="305" t="s">
        <v>1357</v>
      </c>
      <c r="C41" s="306"/>
      <c r="D41" s="306"/>
      <c r="E41" s="300"/>
      <c r="F41" s="301" t="str">
        <f t="shared" si="0"/>
        <v>否</v>
      </c>
      <c r="G41" s="285" t="str">
        <f t="shared" si="1"/>
        <v>项</v>
      </c>
    </row>
    <row r="42" ht="38" customHeight="1" spans="1:7">
      <c r="A42" s="304">
        <v>2116104</v>
      </c>
      <c r="B42" s="305" t="s">
        <v>1358</v>
      </c>
      <c r="C42" s="306"/>
      <c r="D42" s="306"/>
      <c r="E42" s="300"/>
      <c r="F42" s="301" t="str">
        <f t="shared" si="0"/>
        <v>否</v>
      </c>
      <c r="G42" s="285" t="str">
        <f t="shared" si="1"/>
        <v>项</v>
      </c>
    </row>
    <row r="43" ht="38" customHeight="1" spans="1:7">
      <c r="A43" s="297" t="s">
        <v>88</v>
      </c>
      <c r="B43" s="298" t="s">
        <v>1359</v>
      </c>
      <c r="C43" s="310">
        <f>SUM(C44+C59+C63+C64+C70+C74+C78+C82+C88+C91)</f>
        <v>9048</v>
      </c>
      <c r="D43" s="310">
        <v>38866</v>
      </c>
      <c r="E43" s="300">
        <f>(D43-C43)/C43</f>
        <v>3.296</v>
      </c>
      <c r="F43" s="301" t="str">
        <f t="shared" si="0"/>
        <v>是</v>
      </c>
      <c r="G43" s="285" t="str">
        <f t="shared" si="1"/>
        <v>类</v>
      </c>
    </row>
    <row r="44" ht="38" customHeight="1" spans="1:7">
      <c r="A44" s="304" t="s">
        <v>1360</v>
      </c>
      <c r="B44" s="302" t="s">
        <v>1361</v>
      </c>
      <c r="C44" s="303">
        <f>SUM(C45:C58)</f>
        <v>8103</v>
      </c>
      <c r="D44" s="303">
        <v>37966</v>
      </c>
      <c r="E44" s="300">
        <f>(D44-C44)/C44</f>
        <v>3.685</v>
      </c>
      <c r="F44" s="301" t="str">
        <f t="shared" si="0"/>
        <v>是</v>
      </c>
      <c r="G44" s="285" t="str">
        <f t="shared" si="1"/>
        <v>款</v>
      </c>
    </row>
    <row r="45" ht="38" customHeight="1" spans="1:7">
      <c r="A45" s="304" t="s">
        <v>1362</v>
      </c>
      <c r="B45" s="305" t="s">
        <v>1363</v>
      </c>
      <c r="C45" s="306">
        <v>2315</v>
      </c>
      <c r="D45" s="306">
        <v>19691</v>
      </c>
      <c r="E45" s="300">
        <f>(D45-C45)/C45</f>
        <v>7.506</v>
      </c>
      <c r="F45" s="301" t="str">
        <f t="shared" si="0"/>
        <v>是</v>
      </c>
      <c r="G45" s="285" t="str">
        <f t="shared" si="1"/>
        <v>项</v>
      </c>
    </row>
    <row r="46" ht="38" customHeight="1" spans="1:7">
      <c r="A46" s="304" t="s">
        <v>1364</v>
      </c>
      <c r="B46" s="305" t="s">
        <v>1365</v>
      </c>
      <c r="C46" s="306">
        <v>11</v>
      </c>
      <c r="D46" s="306">
        <v>5525</v>
      </c>
      <c r="E46" s="300">
        <f>(D46-C46)/C46</f>
        <v>501.273</v>
      </c>
      <c r="F46" s="301" t="str">
        <f t="shared" si="0"/>
        <v>是</v>
      </c>
      <c r="G46" s="285" t="str">
        <f t="shared" si="1"/>
        <v>项</v>
      </c>
    </row>
    <row r="47" ht="38" customHeight="1" spans="1:7">
      <c r="A47" s="304" t="s">
        <v>1366</v>
      </c>
      <c r="B47" s="305" t="s">
        <v>1367</v>
      </c>
      <c r="C47" s="306"/>
      <c r="D47" s="306"/>
      <c r="E47" s="300"/>
      <c r="F47" s="301" t="str">
        <f t="shared" si="0"/>
        <v>否</v>
      </c>
      <c r="G47" s="285" t="str">
        <f t="shared" si="1"/>
        <v>项</v>
      </c>
    </row>
    <row r="48" ht="38" customHeight="1" spans="1:7">
      <c r="A48" s="304" t="s">
        <v>1368</v>
      </c>
      <c r="B48" s="305" t="s">
        <v>1369</v>
      </c>
      <c r="C48" s="306">
        <v>5608</v>
      </c>
      <c r="D48" s="306">
        <v>10000</v>
      </c>
      <c r="E48" s="300">
        <f>(D48-C48)/C48</f>
        <v>0.783</v>
      </c>
      <c r="F48" s="301" t="str">
        <f t="shared" si="0"/>
        <v>是</v>
      </c>
      <c r="G48" s="285" t="str">
        <f t="shared" si="1"/>
        <v>项</v>
      </c>
    </row>
    <row r="49" ht="38" customHeight="1" spans="1:7">
      <c r="A49" s="304" t="s">
        <v>1370</v>
      </c>
      <c r="B49" s="305" t="s">
        <v>1371</v>
      </c>
      <c r="C49" s="306"/>
      <c r="D49" s="306"/>
      <c r="E49" s="300"/>
      <c r="F49" s="301" t="str">
        <f t="shared" si="0"/>
        <v>否</v>
      </c>
      <c r="G49" s="285" t="str">
        <f t="shared" si="1"/>
        <v>项</v>
      </c>
    </row>
    <row r="50" ht="38" customHeight="1" spans="1:7">
      <c r="A50" s="304" t="s">
        <v>1372</v>
      </c>
      <c r="B50" s="305" t="s">
        <v>1373</v>
      </c>
      <c r="C50" s="306">
        <v>20</v>
      </c>
      <c r="D50" s="306">
        <v>20</v>
      </c>
      <c r="E50" s="300">
        <f>(D50-C50)/C50</f>
        <v>0</v>
      </c>
      <c r="F50" s="301" t="str">
        <f t="shared" si="0"/>
        <v>是</v>
      </c>
      <c r="G50" s="285" t="str">
        <f t="shared" si="1"/>
        <v>项</v>
      </c>
    </row>
    <row r="51" ht="38" customHeight="1" spans="1:6">
      <c r="A51" s="304"/>
      <c r="B51" s="305" t="s">
        <v>1374</v>
      </c>
      <c r="C51" s="306">
        <v>149</v>
      </c>
      <c r="D51" s="306">
        <v>2630</v>
      </c>
      <c r="E51" s="300">
        <f>(D51-C51)/C51</f>
        <v>16.651</v>
      </c>
      <c r="F51" s="301"/>
    </row>
    <row r="52" ht="38" customHeight="1" spans="1:6">
      <c r="A52" s="304"/>
      <c r="B52" s="305" t="s">
        <v>1375</v>
      </c>
      <c r="C52" s="306"/>
      <c r="D52" s="306">
        <v>100</v>
      </c>
      <c r="E52" s="300"/>
      <c r="F52" s="301"/>
    </row>
    <row r="53" ht="38" customHeight="1" spans="1:7">
      <c r="A53" s="304" t="s">
        <v>1376</v>
      </c>
      <c r="B53" s="305" t="s">
        <v>1377</v>
      </c>
      <c r="C53" s="306"/>
      <c r="D53" s="306"/>
      <c r="E53" s="300"/>
      <c r="F53" s="301" t="str">
        <f t="shared" ref="F53:F69" si="2">IF(LEN(A53)=3,"是",IF(B53&lt;&gt;"",IF(SUM(C53:D53)&lt;&gt;0,"是","否"),"是"))</f>
        <v>否</v>
      </c>
      <c r="G53" s="285" t="str">
        <f t="shared" ref="G53:G69" si="3">IF(LEN(A53)=3,"类",IF(LEN(A53)=5,"款","项"))</f>
        <v>项</v>
      </c>
    </row>
    <row r="54" ht="38" customHeight="1" spans="1:7">
      <c r="A54" s="304" t="s">
        <v>1378</v>
      </c>
      <c r="B54" s="305" t="s">
        <v>1379</v>
      </c>
      <c r="C54" s="306"/>
      <c r="D54" s="306"/>
      <c r="E54" s="300"/>
      <c r="F54" s="301" t="str">
        <f t="shared" si="2"/>
        <v>否</v>
      </c>
      <c r="G54" s="285" t="str">
        <f t="shared" si="3"/>
        <v>项</v>
      </c>
    </row>
    <row r="55" ht="38" customHeight="1" spans="1:7">
      <c r="A55" s="304" t="s">
        <v>1380</v>
      </c>
      <c r="B55" s="305" t="s">
        <v>1381</v>
      </c>
      <c r="C55" s="306"/>
      <c r="D55" s="306"/>
      <c r="E55" s="300"/>
      <c r="F55" s="301" t="str">
        <f t="shared" si="2"/>
        <v>否</v>
      </c>
      <c r="G55" s="285" t="str">
        <f t="shared" si="3"/>
        <v>项</v>
      </c>
    </row>
    <row r="56" ht="38" customHeight="1" spans="1:7">
      <c r="A56" s="304" t="s">
        <v>1382</v>
      </c>
      <c r="B56" s="305" t="s">
        <v>1383</v>
      </c>
      <c r="C56" s="306"/>
      <c r="D56" s="306"/>
      <c r="E56" s="300"/>
      <c r="F56" s="301" t="str">
        <f t="shared" si="2"/>
        <v>否</v>
      </c>
      <c r="G56" s="285" t="str">
        <f t="shared" si="3"/>
        <v>项</v>
      </c>
    </row>
    <row r="57" ht="38" customHeight="1" spans="1:7">
      <c r="A57" s="304" t="s">
        <v>1384</v>
      </c>
      <c r="B57" s="305" t="s">
        <v>1385</v>
      </c>
      <c r="C57" s="306"/>
      <c r="D57" s="306"/>
      <c r="E57" s="300"/>
      <c r="F57" s="301" t="str">
        <f t="shared" si="2"/>
        <v>否</v>
      </c>
      <c r="G57" s="285" t="str">
        <f t="shared" si="3"/>
        <v>项</v>
      </c>
    </row>
    <row r="58" ht="38" customHeight="1" spans="1:7">
      <c r="A58" s="304" t="s">
        <v>1386</v>
      </c>
      <c r="B58" s="305" t="s">
        <v>1387</v>
      </c>
      <c r="C58" s="306"/>
      <c r="D58" s="306"/>
      <c r="E58" s="300"/>
      <c r="F58" s="301" t="str">
        <f t="shared" si="2"/>
        <v>否</v>
      </c>
      <c r="G58" s="285" t="str">
        <f t="shared" si="3"/>
        <v>项</v>
      </c>
    </row>
    <row r="59" ht="38" customHeight="1" spans="1:7">
      <c r="A59" s="304" t="s">
        <v>1388</v>
      </c>
      <c r="B59" s="302" t="s">
        <v>1389</v>
      </c>
      <c r="C59" s="303"/>
      <c r="D59" s="303"/>
      <c r="E59" s="300"/>
      <c r="F59" s="301" t="str">
        <f t="shared" si="2"/>
        <v>否</v>
      </c>
      <c r="G59" s="285" t="str">
        <f t="shared" si="3"/>
        <v>款</v>
      </c>
    </row>
    <row r="60" ht="38" customHeight="1" spans="1:7">
      <c r="A60" s="304" t="s">
        <v>1390</v>
      </c>
      <c r="B60" s="305" t="s">
        <v>1363</v>
      </c>
      <c r="C60" s="306"/>
      <c r="D60" s="306"/>
      <c r="E60" s="300"/>
      <c r="F60" s="301" t="str">
        <f t="shared" si="2"/>
        <v>否</v>
      </c>
      <c r="G60" s="285" t="str">
        <f t="shared" si="3"/>
        <v>项</v>
      </c>
    </row>
    <row r="61" ht="38" customHeight="1" spans="1:7">
      <c r="A61" s="304" t="s">
        <v>1391</v>
      </c>
      <c r="B61" s="305" t="s">
        <v>1365</v>
      </c>
      <c r="C61" s="306"/>
      <c r="D61" s="306"/>
      <c r="E61" s="300"/>
      <c r="F61" s="301" t="str">
        <f t="shared" si="2"/>
        <v>否</v>
      </c>
      <c r="G61" s="285" t="str">
        <f t="shared" si="3"/>
        <v>项</v>
      </c>
    </row>
    <row r="62" ht="38" customHeight="1" spans="1:7">
      <c r="A62" s="304" t="s">
        <v>1392</v>
      </c>
      <c r="B62" s="305" t="s">
        <v>1393</v>
      </c>
      <c r="C62" s="306"/>
      <c r="D62" s="306"/>
      <c r="E62" s="300"/>
      <c r="F62" s="301" t="str">
        <f t="shared" si="2"/>
        <v>否</v>
      </c>
      <c r="G62" s="285" t="str">
        <f t="shared" si="3"/>
        <v>项</v>
      </c>
    </row>
    <row r="63" ht="38" customHeight="1" spans="1:7">
      <c r="A63" s="304" t="s">
        <v>1394</v>
      </c>
      <c r="B63" s="302" t="s">
        <v>1395</v>
      </c>
      <c r="C63" s="303"/>
      <c r="D63" s="303"/>
      <c r="E63" s="300"/>
      <c r="F63" s="301" t="str">
        <f t="shared" si="2"/>
        <v>否</v>
      </c>
      <c r="G63" s="285" t="str">
        <f t="shared" si="3"/>
        <v>款</v>
      </c>
    </row>
    <row r="64" ht="38" customHeight="1" spans="1:7">
      <c r="A64" s="304" t="s">
        <v>1396</v>
      </c>
      <c r="B64" s="302" t="s">
        <v>1397</v>
      </c>
      <c r="C64" s="303"/>
      <c r="D64" s="303"/>
      <c r="E64" s="300"/>
      <c r="F64" s="301" t="str">
        <f t="shared" si="2"/>
        <v>否</v>
      </c>
      <c r="G64" s="285" t="str">
        <f t="shared" si="3"/>
        <v>款</v>
      </c>
    </row>
    <row r="65" ht="38" customHeight="1" spans="1:7">
      <c r="A65" s="304" t="s">
        <v>1398</v>
      </c>
      <c r="B65" s="305" t="s">
        <v>1399</v>
      </c>
      <c r="C65" s="306"/>
      <c r="D65" s="306"/>
      <c r="E65" s="300"/>
      <c r="F65" s="301" t="str">
        <f t="shared" si="2"/>
        <v>否</v>
      </c>
      <c r="G65" s="285" t="str">
        <f t="shared" si="3"/>
        <v>项</v>
      </c>
    </row>
    <row r="66" ht="38" customHeight="1" spans="1:7">
      <c r="A66" s="304" t="s">
        <v>1400</v>
      </c>
      <c r="B66" s="305" t="s">
        <v>1401</v>
      </c>
      <c r="C66" s="306"/>
      <c r="D66" s="306"/>
      <c r="E66" s="300"/>
      <c r="F66" s="301" t="str">
        <f t="shared" si="2"/>
        <v>否</v>
      </c>
      <c r="G66" s="285" t="str">
        <f t="shared" si="3"/>
        <v>项</v>
      </c>
    </row>
    <row r="67" ht="38" customHeight="1" spans="1:7">
      <c r="A67" s="304" t="s">
        <v>1402</v>
      </c>
      <c r="B67" s="305" t="s">
        <v>1403</v>
      </c>
      <c r="C67" s="306"/>
      <c r="D67" s="306"/>
      <c r="E67" s="300"/>
      <c r="F67" s="301" t="str">
        <f t="shared" si="2"/>
        <v>否</v>
      </c>
      <c r="G67" s="285" t="str">
        <f t="shared" si="3"/>
        <v>项</v>
      </c>
    </row>
    <row r="68" ht="38" customHeight="1" spans="1:7">
      <c r="A68" s="304" t="s">
        <v>1404</v>
      </c>
      <c r="B68" s="305" t="s">
        <v>1405</v>
      </c>
      <c r="C68" s="306"/>
      <c r="D68" s="306"/>
      <c r="E68" s="300"/>
      <c r="F68" s="301" t="str">
        <f t="shared" si="2"/>
        <v>否</v>
      </c>
      <c r="G68" s="285" t="str">
        <f t="shared" si="3"/>
        <v>项</v>
      </c>
    </row>
    <row r="69" ht="38" customHeight="1" spans="1:7">
      <c r="A69" s="304" t="s">
        <v>1406</v>
      </c>
      <c r="B69" s="305" t="s">
        <v>1407</v>
      </c>
      <c r="C69" s="306"/>
      <c r="D69" s="306"/>
      <c r="E69" s="300"/>
      <c r="F69" s="301" t="str">
        <f t="shared" si="2"/>
        <v>否</v>
      </c>
      <c r="G69" s="285" t="str">
        <f t="shared" si="3"/>
        <v>项</v>
      </c>
    </row>
    <row r="70" ht="38" customHeight="1" spans="1:7">
      <c r="A70" s="304" t="s">
        <v>1408</v>
      </c>
      <c r="B70" s="302" t="s">
        <v>1409</v>
      </c>
      <c r="C70" s="303">
        <f>SUM(C71:C73)</f>
        <v>945</v>
      </c>
      <c r="D70" s="303">
        <v>900</v>
      </c>
      <c r="E70" s="300">
        <f>(D70-C70)/C70</f>
        <v>-0.048</v>
      </c>
      <c r="F70" s="301" t="str">
        <f t="shared" ref="F70:F133" si="4">IF(LEN(A70)=3,"是",IF(B70&lt;&gt;"",IF(SUM(C70:D70)&lt;&gt;0,"是","否"),"是"))</f>
        <v>是</v>
      </c>
      <c r="G70" s="285" t="str">
        <f t="shared" ref="G70:G133" si="5">IF(LEN(A70)=3,"类",IF(LEN(A70)=5,"款","项"))</f>
        <v>款</v>
      </c>
    </row>
    <row r="71" ht="38" customHeight="1" spans="1:7">
      <c r="A71" s="304" t="s">
        <v>1410</v>
      </c>
      <c r="B71" s="305" t="s">
        <v>1411</v>
      </c>
      <c r="C71" s="306"/>
      <c r="D71" s="306"/>
      <c r="E71" s="300"/>
      <c r="F71" s="301" t="str">
        <f t="shared" si="4"/>
        <v>否</v>
      </c>
      <c r="G71" s="285" t="str">
        <f t="shared" si="5"/>
        <v>项</v>
      </c>
    </row>
    <row r="72" ht="38" customHeight="1" spans="1:7">
      <c r="A72" s="304" t="s">
        <v>1412</v>
      </c>
      <c r="B72" s="305" t="s">
        <v>1413</v>
      </c>
      <c r="C72" s="306"/>
      <c r="D72" s="306"/>
      <c r="E72" s="300"/>
      <c r="F72" s="301" t="str">
        <f t="shared" si="4"/>
        <v>否</v>
      </c>
      <c r="G72" s="285" t="str">
        <f t="shared" si="5"/>
        <v>项</v>
      </c>
    </row>
    <row r="73" ht="38" customHeight="1" spans="1:7">
      <c r="A73" s="304" t="s">
        <v>1414</v>
      </c>
      <c r="B73" s="305" t="s">
        <v>1415</v>
      </c>
      <c r="C73" s="306">
        <v>945</v>
      </c>
      <c r="D73" s="306">
        <v>900</v>
      </c>
      <c r="E73" s="300">
        <f>(D73-C73)/C73</f>
        <v>-0.048</v>
      </c>
      <c r="F73" s="301" t="str">
        <f t="shared" si="4"/>
        <v>是</v>
      </c>
      <c r="G73" s="285" t="str">
        <f t="shared" si="5"/>
        <v>项</v>
      </c>
    </row>
    <row r="74" ht="38" customHeight="1" spans="1:7">
      <c r="A74" s="304" t="s">
        <v>1416</v>
      </c>
      <c r="B74" s="302" t="s">
        <v>1417</v>
      </c>
      <c r="C74" s="303"/>
      <c r="D74" s="303"/>
      <c r="E74" s="300"/>
      <c r="F74" s="301" t="str">
        <f t="shared" si="4"/>
        <v>否</v>
      </c>
      <c r="G74" s="285" t="str">
        <f t="shared" si="5"/>
        <v>款</v>
      </c>
    </row>
    <row r="75" ht="38" customHeight="1" spans="1:7">
      <c r="A75" s="304" t="s">
        <v>1418</v>
      </c>
      <c r="B75" s="305" t="s">
        <v>1363</v>
      </c>
      <c r="C75" s="306"/>
      <c r="D75" s="306"/>
      <c r="E75" s="300"/>
      <c r="F75" s="301" t="str">
        <f t="shared" si="4"/>
        <v>否</v>
      </c>
      <c r="G75" s="285" t="str">
        <f t="shared" si="5"/>
        <v>项</v>
      </c>
    </row>
    <row r="76" ht="38" customHeight="1" spans="1:7">
      <c r="A76" s="304" t="s">
        <v>1419</v>
      </c>
      <c r="B76" s="305" t="s">
        <v>1365</v>
      </c>
      <c r="C76" s="306"/>
      <c r="D76" s="306"/>
      <c r="E76" s="300"/>
      <c r="F76" s="301" t="str">
        <f t="shared" si="4"/>
        <v>否</v>
      </c>
      <c r="G76" s="285" t="str">
        <f t="shared" si="5"/>
        <v>项</v>
      </c>
    </row>
    <row r="77" ht="38" customHeight="1" spans="1:7">
      <c r="A77" s="304" t="s">
        <v>1420</v>
      </c>
      <c r="B77" s="305" t="s">
        <v>1421</v>
      </c>
      <c r="C77" s="306"/>
      <c r="D77" s="306"/>
      <c r="E77" s="300"/>
      <c r="F77" s="301" t="str">
        <f t="shared" si="4"/>
        <v>否</v>
      </c>
      <c r="G77" s="285" t="str">
        <f t="shared" si="5"/>
        <v>项</v>
      </c>
    </row>
    <row r="78" ht="38" customHeight="1" spans="1:7">
      <c r="A78" s="304" t="s">
        <v>1422</v>
      </c>
      <c r="B78" s="302" t="s">
        <v>1423</v>
      </c>
      <c r="C78" s="303"/>
      <c r="D78" s="303"/>
      <c r="E78" s="300"/>
      <c r="F78" s="301" t="str">
        <f t="shared" si="4"/>
        <v>否</v>
      </c>
      <c r="G78" s="285" t="str">
        <f t="shared" si="5"/>
        <v>款</v>
      </c>
    </row>
    <row r="79" ht="38" customHeight="1" spans="1:7">
      <c r="A79" s="304" t="s">
        <v>1424</v>
      </c>
      <c r="B79" s="305" t="s">
        <v>1363</v>
      </c>
      <c r="C79" s="306"/>
      <c r="D79" s="306"/>
      <c r="E79" s="300"/>
      <c r="F79" s="301" t="str">
        <f t="shared" si="4"/>
        <v>否</v>
      </c>
      <c r="G79" s="285" t="str">
        <f t="shared" si="5"/>
        <v>项</v>
      </c>
    </row>
    <row r="80" ht="38" customHeight="1" spans="1:7">
      <c r="A80" s="304" t="s">
        <v>1425</v>
      </c>
      <c r="B80" s="305" t="s">
        <v>1365</v>
      </c>
      <c r="C80" s="306"/>
      <c r="D80" s="306"/>
      <c r="E80" s="300"/>
      <c r="F80" s="301" t="str">
        <f t="shared" si="4"/>
        <v>否</v>
      </c>
      <c r="G80" s="285" t="str">
        <f t="shared" si="5"/>
        <v>项</v>
      </c>
    </row>
    <row r="81" s="278" customFormat="1" ht="38" customHeight="1" spans="1:7">
      <c r="A81" s="304" t="s">
        <v>1426</v>
      </c>
      <c r="B81" s="305" t="s">
        <v>1427</v>
      </c>
      <c r="C81" s="306"/>
      <c r="D81" s="306"/>
      <c r="E81" s="300"/>
      <c r="F81" s="301" t="str">
        <f t="shared" si="4"/>
        <v>否</v>
      </c>
      <c r="G81" s="285" t="str">
        <f t="shared" si="5"/>
        <v>项</v>
      </c>
    </row>
    <row r="82" s="278" customFormat="1" ht="38" customHeight="1" spans="1:7">
      <c r="A82" s="304" t="s">
        <v>1428</v>
      </c>
      <c r="B82" s="302" t="s">
        <v>1429</v>
      </c>
      <c r="C82" s="303"/>
      <c r="D82" s="303"/>
      <c r="E82" s="300"/>
      <c r="F82" s="301" t="str">
        <f t="shared" si="4"/>
        <v>否</v>
      </c>
      <c r="G82" s="285" t="str">
        <f t="shared" si="5"/>
        <v>款</v>
      </c>
    </row>
    <row r="83" s="278" customFormat="1" ht="38" customHeight="1" spans="1:7">
      <c r="A83" s="304" t="s">
        <v>1430</v>
      </c>
      <c r="B83" s="305" t="s">
        <v>1399</v>
      </c>
      <c r="C83" s="306"/>
      <c r="D83" s="306"/>
      <c r="E83" s="300"/>
      <c r="F83" s="301" t="str">
        <f t="shared" si="4"/>
        <v>否</v>
      </c>
      <c r="G83" s="285" t="str">
        <f t="shared" si="5"/>
        <v>项</v>
      </c>
    </row>
    <row r="84" s="278" customFormat="1" ht="38" customHeight="1" spans="1:7">
      <c r="A84" s="304" t="s">
        <v>1431</v>
      </c>
      <c r="B84" s="305" t="s">
        <v>1401</v>
      </c>
      <c r="C84" s="306"/>
      <c r="D84" s="306"/>
      <c r="E84" s="300"/>
      <c r="F84" s="301" t="str">
        <f t="shared" si="4"/>
        <v>否</v>
      </c>
      <c r="G84" s="285" t="str">
        <f t="shared" si="5"/>
        <v>项</v>
      </c>
    </row>
    <row r="85" s="278" customFormat="1" ht="38" customHeight="1" spans="1:7">
      <c r="A85" s="304" t="s">
        <v>1432</v>
      </c>
      <c r="B85" s="305" t="s">
        <v>1403</v>
      </c>
      <c r="C85" s="306"/>
      <c r="D85" s="306"/>
      <c r="E85" s="300"/>
      <c r="F85" s="301" t="str">
        <f t="shared" si="4"/>
        <v>否</v>
      </c>
      <c r="G85" s="285" t="str">
        <f t="shared" si="5"/>
        <v>项</v>
      </c>
    </row>
    <row r="86" s="278" customFormat="1" ht="38" customHeight="1" spans="1:7">
      <c r="A86" s="304" t="s">
        <v>1433</v>
      </c>
      <c r="B86" s="305" t="s">
        <v>1405</v>
      </c>
      <c r="C86" s="306"/>
      <c r="D86" s="306"/>
      <c r="E86" s="300"/>
      <c r="F86" s="301" t="str">
        <f t="shared" si="4"/>
        <v>否</v>
      </c>
      <c r="G86" s="285" t="str">
        <f t="shared" si="5"/>
        <v>项</v>
      </c>
    </row>
    <row r="87" s="278" customFormat="1" ht="38" customHeight="1" spans="1:7">
      <c r="A87" s="304" t="s">
        <v>1434</v>
      </c>
      <c r="B87" s="305" t="s">
        <v>1435</v>
      </c>
      <c r="C87" s="306"/>
      <c r="D87" s="306"/>
      <c r="E87" s="300"/>
      <c r="F87" s="301" t="str">
        <f t="shared" si="4"/>
        <v>否</v>
      </c>
      <c r="G87" s="285" t="str">
        <f t="shared" si="5"/>
        <v>项</v>
      </c>
    </row>
    <row r="88" s="278" customFormat="1" ht="38" customHeight="1" spans="1:7">
      <c r="A88" s="304" t="s">
        <v>1436</v>
      </c>
      <c r="B88" s="302" t="s">
        <v>1437</v>
      </c>
      <c r="C88" s="303"/>
      <c r="D88" s="303"/>
      <c r="E88" s="300"/>
      <c r="F88" s="301" t="str">
        <f t="shared" si="4"/>
        <v>否</v>
      </c>
      <c r="G88" s="285" t="str">
        <f t="shared" si="5"/>
        <v>款</v>
      </c>
    </row>
    <row r="89" s="278" customFormat="1" ht="38" customHeight="1" spans="1:7">
      <c r="A89" s="304" t="s">
        <v>1438</v>
      </c>
      <c r="B89" s="305" t="s">
        <v>1411</v>
      </c>
      <c r="C89" s="306"/>
      <c r="D89" s="306"/>
      <c r="E89" s="300"/>
      <c r="F89" s="301" t="str">
        <f t="shared" si="4"/>
        <v>否</v>
      </c>
      <c r="G89" s="285" t="str">
        <f t="shared" si="5"/>
        <v>项</v>
      </c>
    </row>
    <row r="90" s="278" customFormat="1" ht="38" customHeight="1" spans="1:7">
      <c r="A90" s="304" t="s">
        <v>1439</v>
      </c>
      <c r="B90" s="305" t="s">
        <v>1440</v>
      </c>
      <c r="C90" s="306"/>
      <c r="D90" s="306"/>
      <c r="E90" s="300"/>
      <c r="F90" s="301" t="str">
        <f t="shared" si="4"/>
        <v>否</v>
      </c>
      <c r="G90" s="285" t="str">
        <f t="shared" si="5"/>
        <v>项</v>
      </c>
    </row>
    <row r="91" s="278" customFormat="1" ht="38" customHeight="1" spans="1:7">
      <c r="A91" s="304" t="s">
        <v>1441</v>
      </c>
      <c r="B91" s="302" t="s">
        <v>1442</v>
      </c>
      <c r="C91" s="303"/>
      <c r="D91" s="303"/>
      <c r="E91" s="300"/>
      <c r="F91" s="301" t="str">
        <f t="shared" si="4"/>
        <v>否</v>
      </c>
      <c r="G91" s="285" t="str">
        <f t="shared" si="5"/>
        <v>款</v>
      </c>
    </row>
    <row r="92" s="278" customFormat="1" ht="38" customHeight="1" spans="1:7">
      <c r="A92" s="304" t="s">
        <v>1443</v>
      </c>
      <c r="B92" s="305" t="s">
        <v>1363</v>
      </c>
      <c r="C92" s="306"/>
      <c r="D92" s="306"/>
      <c r="E92" s="300"/>
      <c r="F92" s="301" t="str">
        <f t="shared" si="4"/>
        <v>否</v>
      </c>
      <c r="G92" s="285" t="str">
        <f t="shared" si="5"/>
        <v>项</v>
      </c>
    </row>
    <row r="93" s="278" customFormat="1" ht="38" customHeight="1" spans="1:7">
      <c r="A93" s="304" t="s">
        <v>1444</v>
      </c>
      <c r="B93" s="305" t="s">
        <v>1365</v>
      </c>
      <c r="C93" s="306"/>
      <c r="D93" s="306"/>
      <c r="E93" s="300"/>
      <c r="F93" s="301" t="str">
        <f t="shared" si="4"/>
        <v>否</v>
      </c>
      <c r="G93" s="285" t="str">
        <f t="shared" si="5"/>
        <v>项</v>
      </c>
    </row>
    <row r="94" s="278" customFormat="1" ht="38" customHeight="1" spans="1:7">
      <c r="A94" s="304" t="s">
        <v>1445</v>
      </c>
      <c r="B94" s="305" t="s">
        <v>1367</v>
      </c>
      <c r="C94" s="306"/>
      <c r="D94" s="306"/>
      <c r="E94" s="300"/>
      <c r="F94" s="301" t="str">
        <f t="shared" si="4"/>
        <v>否</v>
      </c>
      <c r="G94" s="285" t="str">
        <f t="shared" si="5"/>
        <v>项</v>
      </c>
    </row>
    <row r="95" s="278" customFormat="1" ht="38" customHeight="1" spans="1:7">
      <c r="A95" s="304" t="s">
        <v>1446</v>
      </c>
      <c r="B95" s="305" t="s">
        <v>1369</v>
      </c>
      <c r="C95" s="306"/>
      <c r="D95" s="306"/>
      <c r="E95" s="300"/>
      <c r="F95" s="301" t="str">
        <f t="shared" si="4"/>
        <v>否</v>
      </c>
      <c r="G95" s="285" t="str">
        <f t="shared" si="5"/>
        <v>项</v>
      </c>
    </row>
    <row r="96" ht="38" customHeight="1" spans="1:7">
      <c r="A96" s="304" t="s">
        <v>1447</v>
      </c>
      <c r="B96" s="305" t="s">
        <v>1377</v>
      </c>
      <c r="C96" s="306"/>
      <c r="D96" s="306"/>
      <c r="E96" s="300"/>
      <c r="F96" s="301" t="str">
        <f t="shared" si="4"/>
        <v>否</v>
      </c>
      <c r="G96" s="285" t="str">
        <f t="shared" si="5"/>
        <v>项</v>
      </c>
    </row>
    <row r="97" ht="38" customHeight="1" spans="1:7">
      <c r="A97" s="304" t="s">
        <v>1448</v>
      </c>
      <c r="B97" s="305" t="s">
        <v>1381</v>
      </c>
      <c r="C97" s="306"/>
      <c r="D97" s="306"/>
      <c r="E97" s="300"/>
      <c r="F97" s="301" t="str">
        <f t="shared" si="4"/>
        <v>否</v>
      </c>
      <c r="G97" s="285" t="str">
        <f t="shared" si="5"/>
        <v>项</v>
      </c>
    </row>
    <row r="98" ht="38" customHeight="1" spans="1:7">
      <c r="A98" s="304" t="s">
        <v>1449</v>
      </c>
      <c r="B98" s="305" t="s">
        <v>1383</v>
      </c>
      <c r="C98" s="306"/>
      <c r="D98" s="306"/>
      <c r="E98" s="300"/>
      <c r="F98" s="301" t="str">
        <f t="shared" si="4"/>
        <v>否</v>
      </c>
      <c r="G98" s="285" t="str">
        <f t="shared" si="5"/>
        <v>项</v>
      </c>
    </row>
    <row r="99" s="278" customFormat="1" ht="38" customHeight="1" spans="1:7">
      <c r="A99" s="304" t="s">
        <v>1450</v>
      </c>
      <c r="B99" s="305" t="s">
        <v>1451</v>
      </c>
      <c r="C99" s="306"/>
      <c r="D99" s="306"/>
      <c r="E99" s="300"/>
      <c r="F99" s="301" t="str">
        <f t="shared" si="4"/>
        <v>否</v>
      </c>
      <c r="G99" s="285" t="str">
        <f t="shared" si="5"/>
        <v>项</v>
      </c>
    </row>
    <row r="100" s="278" customFormat="1" ht="38" customHeight="1" spans="1:7">
      <c r="A100" s="297" t="s">
        <v>90</v>
      </c>
      <c r="B100" s="298" t="s">
        <v>1452</v>
      </c>
      <c r="C100" s="310">
        <f>SUM(C101+C109+C114+C119+C122)</f>
        <v>52</v>
      </c>
      <c r="D100" s="310">
        <v>5702</v>
      </c>
      <c r="E100" s="300">
        <f>(D100-C100)/C100</f>
        <v>108.654</v>
      </c>
      <c r="F100" s="301" t="str">
        <f t="shared" si="4"/>
        <v>是</v>
      </c>
      <c r="G100" s="285" t="str">
        <f t="shared" si="5"/>
        <v>类</v>
      </c>
    </row>
    <row r="101" ht="38" customHeight="1" spans="1:7">
      <c r="A101" s="304" t="s">
        <v>1453</v>
      </c>
      <c r="B101" s="302" t="s">
        <v>1454</v>
      </c>
      <c r="C101" s="303">
        <f>SUM(C102:C105)</f>
        <v>52</v>
      </c>
      <c r="D101" s="303">
        <v>4202</v>
      </c>
      <c r="E101" s="300">
        <f>(D101-C101)/C101</f>
        <v>79.808</v>
      </c>
      <c r="F101" s="301" t="str">
        <f t="shared" si="4"/>
        <v>是</v>
      </c>
      <c r="G101" s="285" t="str">
        <f t="shared" si="5"/>
        <v>款</v>
      </c>
    </row>
    <row r="102" s="278" customFormat="1" ht="38" customHeight="1" spans="1:7">
      <c r="A102" s="304" t="s">
        <v>1455</v>
      </c>
      <c r="B102" s="305" t="s">
        <v>1333</v>
      </c>
      <c r="C102" s="306"/>
      <c r="D102" s="306">
        <v>1947</v>
      </c>
      <c r="E102" s="300"/>
      <c r="F102" s="301" t="str">
        <f t="shared" si="4"/>
        <v>是</v>
      </c>
      <c r="G102" s="285" t="str">
        <f t="shared" si="5"/>
        <v>项</v>
      </c>
    </row>
    <row r="103" s="278" customFormat="1" ht="38" customHeight="1" spans="1:7">
      <c r="A103" s="304" t="s">
        <v>1456</v>
      </c>
      <c r="B103" s="305" t="s">
        <v>1457</v>
      </c>
      <c r="C103" s="306"/>
      <c r="D103" s="306">
        <v>253</v>
      </c>
      <c r="E103" s="300"/>
      <c r="F103" s="301" t="str">
        <f t="shared" si="4"/>
        <v>是</v>
      </c>
      <c r="G103" s="285" t="str">
        <f t="shared" si="5"/>
        <v>项</v>
      </c>
    </row>
    <row r="104" s="278" customFormat="1" ht="38" customHeight="1" spans="1:7">
      <c r="A104" s="304" t="s">
        <v>1458</v>
      </c>
      <c r="B104" s="305" t="s">
        <v>1459</v>
      </c>
      <c r="C104" s="306"/>
      <c r="D104" s="306"/>
      <c r="E104" s="300"/>
      <c r="F104" s="301" t="str">
        <f t="shared" si="4"/>
        <v>否</v>
      </c>
      <c r="G104" s="285" t="str">
        <f t="shared" si="5"/>
        <v>项</v>
      </c>
    </row>
    <row r="105" s="278" customFormat="1" ht="38" customHeight="1" spans="1:7">
      <c r="A105" s="304" t="s">
        <v>1460</v>
      </c>
      <c r="B105" s="305" t="s">
        <v>1461</v>
      </c>
      <c r="C105" s="306">
        <v>52</v>
      </c>
      <c r="D105" s="306">
        <v>2002</v>
      </c>
      <c r="E105" s="300">
        <f>(D105-C105)/C105</f>
        <v>37.5</v>
      </c>
      <c r="F105" s="301" t="str">
        <f t="shared" si="4"/>
        <v>是</v>
      </c>
      <c r="G105" s="285" t="str">
        <f t="shared" si="5"/>
        <v>项</v>
      </c>
    </row>
    <row r="106" s="278" customFormat="1" ht="38" customHeight="1" spans="1:7">
      <c r="A106" s="304"/>
      <c r="B106" s="305" t="s">
        <v>1329</v>
      </c>
      <c r="C106" s="306"/>
      <c r="D106" s="306">
        <v>1500</v>
      </c>
      <c r="E106" s="300"/>
      <c r="F106" s="301"/>
      <c r="G106" s="285"/>
    </row>
    <row r="107" s="278" customFormat="1" ht="38" customHeight="1" spans="1:7">
      <c r="A107" s="304"/>
      <c r="B107" s="305" t="s">
        <v>1331</v>
      </c>
      <c r="C107" s="306"/>
      <c r="D107" s="306">
        <v>500</v>
      </c>
      <c r="E107" s="300"/>
      <c r="F107" s="301"/>
      <c r="G107" s="285"/>
    </row>
    <row r="108" s="278" customFormat="1" ht="38" customHeight="1" spans="1:7">
      <c r="A108" s="304"/>
      <c r="B108" s="305" t="s">
        <v>1333</v>
      </c>
      <c r="C108" s="306"/>
      <c r="D108" s="306">
        <v>1000</v>
      </c>
      <c r="E108" s="300"/>
      <c r="F108" s="301"/>
      <c r="G108" s="285"/>
    </row>
    <row r="109" s="278" customFormat="1" ht="38" customHeight="1" spans="1:7">
      <c r="A109" s="304" t="s">
        <v>1462</v>
      </c>
      <c r="B109" s="305" t="s">
        <v>1463</v>
      </c>
      <c r="C109" s="306"/>
      <c r="D109" s="306"/>
      <c r="E109" s="300"/>
      <c r="F109" s="301" t="str">
        <f t="shared" ref="F109:F136" si="6">IF(LEN(A109)=3,"是",IF(B109&lt;&gt;"",IF(SUM(C109:D109)&lt;&gt;0,"是","否"),"是"))</f>
        <v>否</v>
      </c>
      <c r="G109" s="285" t="str">
        <f t="shared" ref="G109:G136" si="7">IF(LEN(A109)=3,"类",IF(LEN(A109)=5,"款","项"))</f>
        <v>款</v>
      </c>
    </row>
    <row r="110" ht="38" customHeight="1" spans="1:7">
      <c r="A110" s="304" t="s">
        <v>1464</v>
      </c>
      <c r="B110" s="305" t="s">
        <v>1333</v>
      </c>
      <c r="C110" s="306"/>
      <c r="D110" s="306"/>
      <c r="E110" s="300"/>
      <c r="F110" s="301" t="str">
        <f t="shared" si="6"/>
        <v>否</v>
      </c>
      <c r="G110" s="285" t="str">
        <f t="shared" si="7"/>
        <v>项</v>
      </c>
    </row>
    <row r="111" s="278" customFormat="1" ht="38" customHeight="1" spans="1:7">
      <c r="A111" s="304" t="s">
        <v>1465</v>
      </c>
      <c r="B111" s="305" t="s">
        <v>1457</v>
      </c>
      <c r="C111" s="306"/>
      <c r="D111" s="306"/>
      <c r="E111" s="300"/>
      <c r="F111" s="301" t="str">
        <f t="shared" si="6"/>
        <v>否</v>
      </c>
      <c r="G111" s="285" t="str">
        <f t="shared" si="7"/>
        <v>项</v>
      </c>
    </row>
    <row r="112" s="278" customFormat="1" ht="38" customHeight="1" spans="1:7">
      <c r="A112" s="304" t="s">
        <v>1466</v>
      </c>
      <c r="B112" s="305" t="s">
        <v>1467</v>
      </c>
      <c r="C112" s="306"/>
      <c r="D112" s="306"/>
      <c r="E112" s="300"/>
      <c r="F112" s="301" t="str">
        <f t="shared" si="6"/>
        <v>否</v>
      </c>
      <c r="G112" s="285" t="str">
        <f t="shared" si="7"/>
        <v>项</v>
      </c>
    </row>
    <row r="113" s="278" customFormat="1" ht="38" customHeight="1" spans="1:7">
      <c r="A113" s="304" t="s">
        <v>1468</v>
      </c>
      <c r="B113" s="305" t="s">
        <v>1469</v>
      </c>
      <c r="C113" s="306"/>
      <c r="D113" s="306"/>
      <c r="E113" s="300"/>
      <c r="F113" s="301" t="str">
        <f t="shared" si="6"/>
        <v>否</v>
      </c>
      <c r="G113" s="285" t="str">
        <f t="shared" si="7"/>
        <v>项</v>
      </c>
    </row>
    <row r="114" ht="38" customHeight="1" spans="1:7">
      <c r="A114" s="304" t="s">
        <v>1470</v>
      </c>
      <c r="B114" s="302" t="s">
        <v>1471</v>
      </c>
      <c r="C114" s="303"/>
      <c r="D114" s="303"/>
      <c r="E114" s="300"/>
      <c r="F114" s="301" t="str">
        <f t="shared" si="6"/>
        <v>否</v>
      </c>
      <c r="G114" s="285" t="str">
        <f t="shared" si="7"/>
        <v>款</v>
      </c>
    </row>
    <row r="115" s="278" customFormat="1" ht="38" customHeight="1" spans="1:7">
      <c r="A115" s="304" t="s">
        <v>1472</v>
      </c>
      <c r="B115" s="305" t="s">
        <v>1473</v>
      </c>
      <c r="C115" s="306"/>
      <c r="D115" s="306"/>
      <c r="E115" s="300"/>
      <c r="F115" s="301" t="str">
        <f t="shared" si="6"/>
        <v>否</v>
      </c>
      <c r="G115" s="285" t="str">
        <f t="shared" si="7"/>
        <v>项</v>
      </c>
    </row>
    <row r="116" s="278" customFormat="1" ht="38" customHeight="1" spans="1:7">
      <c r="A116" s="304" t="s">
        <v>1474</v>
      </c>
      <c r="B116" s="305" t="s">
        <v>1475</v>
      </c>
      <c r="C116" s="306"/>
      <c r="D116" s="306"/>
      <c r="E116" s="300"/>
      <c r="F116" s="301" t="str">
        <f t="shared" si="6"/>
        <v>否</v>
      </c>
      <c r="G116" s="285" t="str">
        <f t="shared" si="7"/>
        <v>项</v>
      </c>
    </row>
    <row r="117" s="278" customFormat="1" ht="38" customHeight="1" spans="1:7">
      <c r="A117" s="304" t="s">
        <v>1476</v>
      </c>
      <c r="B117" s="305" t="s">
        <v>1477</v>
      </c>
      <c r="C117" s="306"/>
      <c r="D117" s="306"/>
      <c r="E117" s="300"/>
      <c r="F117" s="301" t="str">
        <f t="shared" si="6"/>
        <v>否</v>
      </c>
      <c r="G117" s="285" t="str">
        <f t="shared" si="7"/>
        <v>项</v>
      </c>
    </row>
    <row r="118" ht="38" customHeight="1" spans="1:7">
      <c r="A118" s="304" t="s">
        <v>1478</v>
      </c>
      <c r="B118" s="305" t="s">
        <v>1479</v>
      </c>
      <c r="C118" s="306"/>
      <c r="D118" s="306"/>
      <c r="E118" s="300"/>
      <c r="F118" s="301" t="str">
        <f t="shared" si="6"/>
        <v>否</v>
      </c>
      <c r="G118" s="285" t="str">
        <f t="shared" si="7"/>
        <v>项</v>
      </c>
    </row>
    <row r="119" s="278" customFormat="1" ht="38" customHeight="1" spans="1:7">
      <c r="A119" s="314">
        <v>21370</v>
      </c>
      <c r="B119" s="302" t="s">
        <v>1480</v>
      </c>
      <c r="C119" s="303"/>
      <c r="D119" s="303"/>
      <c r="E119" s="300"/>
      <c r="F119" s="301" t="str">
        <f t="shared" si="6"/>
        <v>否</v>
      </c>
      <c r="G119" s="285" t="str">
        <f t="shared" si="7"/>
        <v>款</v>
      </c>
    </row>
    <row r="120" s="278" customFormat="1" ht="38" customHeight="1" spans="1:7">
      <c r="A120" s="314">
        <v>2137001</v>
      </c>
      <c r="B120" s="305" t="s">
        <v>1333</v>
      </c>
      <c r="C120" s="306"/>
      <c r="D120" s="306"/>
      <c r="E120" s="300"/>
      <c r="F120" s="301" t="str">
        <f t="shared" si="6"/>
        <v>否</v>
      </c>
      <c r="G120" s="285" t="str">
        <f t="shared" si="7"/>
        <v>项</v>
      </c>
    </row>
    <row r="121" ht="38" customHeight="1" spans="1:7">
      <c r="A121" s="314">
        <v>2137099</v>
      </c>
      <c r="B121" s="305" t="s">
        <v>1481</v>
      </c>
      <c r="C121" s="306"/>
      <c r="D121" s="306"/>
      <c r="E121" s="300"/>
      <c r="F121" s="301" t="str">
        <f t="shared" si="6"/>
        <v>否</v>
      </c>
      <c r="G121" s="285" t="str">
        <f t="shared" si="7"/>
        <v>项</v>
      </c>
    </row>
    <row r="122" s="278" customFormat="1" ht="38" customHeight="1" spans="1:7">
      <c r="A122" s="314">
        <v>21371</v>
      </c>
      <c r="B122" s="305" t="s">
        <v>1482</v>
      </c>
      <c r="C122" s="306"/>
      <c r="D122" s="306"/>
      <c r="E122" s="300"/>
      <c r="F122" s="301" t="str">
        <f t="shared" si="6"/>
        <v>否</v>
      </c>
      <c r="G122" s="285" t="str">
        <f t="shared" si="7"/>
        <v>款</v>
      </c>
    </row>
    <row r="123" ht="38" customHeight="1" spans="1:7">
      <c r="A123" s="314">
        <v>2137101</v>
      </c>
      <c r="B123" s="305" t="s">
        <v>1473</v>
      </c>
      <c r="C123" s="306"/>
      <c r="D123" s="306"/>
      <c r="E123" s="300"/>
      <c r="F123" s="301" t="str">
        <f t="shared" si="6"/>
        <v>否</v>
      </c>
      <c r="G123" s="285" t="str">
        <f t="shared" si="7"/>
        <v>项</v>
      </c>
    </row>
    <row r="124" s="278" customFormat="1" ht="38" customHeight="1" spans="1:7">
      <c r="A124" s="314">
        <v>2137102</v>
      </c>
      <c r="B124" s="305" t="s">
        <v>1483</v>
      </c>
      <c r="C124" s="306"/>
      <c r="D124" s="306"/>
      <c r="E124" s="300"/>
      <c r="F124" s="301" t="str">
        <f t="shared" si="6"/>
        <v>否</v>
      </c>
      <c r="G124" s="285" t="str">
        <f t="shared" si="7"/>
        <v>项</v>
      </c>
    </row>
    <row r="125" s="278" customFormat="1" ht="38" customHeight="1" spans="1:7">
      <c r="A125" s="314">
        <v>2137103</v>
      </c>
      <c r="B125" s="305" t="s">
        <v>1477</v>
      </c>
      <c r="C125" s="306"/>
      <c r="D125" s="306"/>
      <c r="E125" s="300"/>
      <c r="F125" s="301" t="str">
        <f t="shared" si="6"/>
        <v>否</v>
      </c>
      <c r="G125" s="285" t="str">
        <f t="shared" si="7"/>
        <v>项</v>
      </c>
    </row>
    <row r="126" s="278" customFormat="1" ht="38" customHeight="1" spans="1:7">
      <c r="A126" s="314">
        <v>2137199</v>
      </c>
      <c r="B126" s="305" t="s">
        <v>1484</v>
      </c>
      <c r="C126" s="306"/>
      <c r="D126" s="306"/>
      <c r="E126" s="300"/>
      <c r="F126" s="301" t="str">
        <f t="shared" si="6"/>
        <v>否</v>
      </c>
      <c r="G126" s="285" t="str">
        <f t="shared" si="7"/>
        <v>项</v>
      </c>
    </row>
    <row r="127" s="278" customFormat="1" ht="38" customHeight="1" spans="1:7">
      <c r="A127" s="297" t="s">
        <v>92</v>
      </c>
      <c r="B127" s="298" t="s">
        <v>1485</v>
      </c>
      <c r="C127" s="299"/>
      <c r="D127" s="299"/>
      <c r="E127" s="300"/>
      <c r="F127" s="301" t="str">
        <f t="shared" si="6"/>
        <v>是</v>
      </c>
      <c r="G127" s="285" t="str">
        <f t="shared" si="7"/>
        <v>类</v>
      </c>
    </row>
    <row r="128" s="278" customFormat="1" ht="38" customHeight="1" spans="1:7">
      <c r="A128" s="304" t="s">
        <v>1486</v>
      </c>
      <c r="B128" s="305" t="s">
        <v>1487</v>
      </c>
      <c r="C128" s="306"/>
      <c r="D128" s="306"/>
      <c r="E128" s="300"/>
      <c r="F128" s="301" t="str">
        <f t="shared" si="6"/>
        <v>否</v>
      </c>
      <c r="G128" s="285" t="str">
        <f t="shared" si="7"/>
        <v>款</v>
      </c>
    </row>
    <row r="129" ht="38" customHeight="1" spans="1:7">
      <c r="A129" s="304" t="s">
        <v>1488</v>
      </c>
      <c r="B129" s="305" t="s">
        <v>1489</v>
      </c>
      <c r="C129" s="306"/>
      <c r="D129" s="306"/>
      <c r="E129" s="300"/>
      <c r="F129" s="301" t="str">
        <f t="shared" si="6"/>
        <v>否</v>
      </c>
      <c r="G129" s="285" t="str">
        <f t="shared" si="7"/>
        <v>项</v>
      </c>
    </row>
    <row r="130" s="278" customFormat="1" ht="38" customHeight="1" spans="1:7">
      <c r="A130" s="304" t="s">
        <v>1490</v>
      </c>
      <c r="B130" s="305" t="s">
        <v>1491</v>
      </c>
      <c r="C130" s="306"/>
      <c r="D130" s="306"/>
      <c r="E130" s="300"/>
      <c r="F130" s="301" t="str">
        <f t="shared" si="6"/>
        <v>否</v>
      </c>
      <c r="G130" s="285" t="str">
        <f t="shared" si="7"/>
        <v>项</v>
      </c>
    </row>
    <row r="131" s="278" customFormat="1" ht="38" customHeight="1" spans="1:7">
      <c r="A131" s="304" t="s">
        <v>1492</v>
      </c>
      <c r="B131" s="305" t="s">
        <v>1493</v>
      </c>
      <c r="C131" s="306"/>
      <c r="D131" s="306"/>
      <c r="E131" s="300"/>
      <c r="F131" s="301" t="str">
        <f t="shared" si="6"/>
        <v>否</v>
      </c>
      <c r="G131" s="285" t="str">
        <f t="shared" si="7"/>
        <v>项</v>
      </c>
    </row>
    <row r="132" s="278" customFormat="1" ht="38" customHeight="1" spans="1:7">
      <c r="A132" s="304" t="s">
        <v>1494</v>
      </c>
      <c r="B132" s="305" t="s">
        <v>1495</v>
      </c>
      <c r="C132" s="306"/>
      <c r="D132" s="306"/>
      <c r="E132" s="300"/>
      <c r="F132" s="301" t="str">
        <f t="shared" si="6"/>
        <v>否</v>
      </c>
      <c r="G132" s="285" t="str">
        <f t="shared" si="7"/>
        <v>项</v>
      </c>
    </row>
    <row r="133" ht="38" customHeight="1" spans="1:7">
      <c r="A133" s="304" t="s">
        <v>1496</v>
      </c>
      <c r="B133" s="305" t="s">
        <v>1497</v>
      </c>
      <c r="C133" s="306"/>
      <c r="D133" s="306"/>
      <c r="E133" s="300"/>
      <c r="F133" s="301" t="str">
        <f t="shared" si="6"/>
        <v>否</v>
      </c>
      <c r="G133" s="285" t="str">
        <f t="shared" si="7"/>
        <v>款</v>
      </c>
    </row>
    <row r="134" ht="38" customHeight="1" spans="1:7">
      <c r="A134" s="304" t="s">
        <v>1498</v>
      </c>
      <c r="B134" s="305" t="s">
        <v>1493</v>
      </c>
      <c r="C134" s="306"/>
      <c r="D134" s="306"/>
      <c r="E134" s="300"/>
      <c r="F134" s="301" t="str">
        <f t="shared" si="6"/>
        <v>否</v>
      </c>
      <c r="G134" s="285" t="str">
        <f t="shared" si="7"/>
        <v>项</v>
      </c>
    </row>
    <row r="135" s="278" customFormat="1" ht="38" customHeight="1" spans="1:7">
      <c r="A135" s="304" t="s">
        <v>1499</v>
      </c>
      <c r="B135" s="305" t="s">
        <v>1500</v>
      </c>
      <c r="C135" s="306"/>
      <c r="D135" s="306"/>
      <c r="E135" s="300"/>
      <c r="F135" s="301" t="str">
        <f t="shared" si="6"/>
        <v>否</v>
      </c>
      <c r="G135" s="285" t="str">
        <f t="shared" si="7"/>
        <v>项</v>
      </c>
    </row>
    <row r="136" ht="38" customHeight="1" spans="1:7">
      <c r="A136" s="304" t="s">
        <v>1501</v>
      </c>
      <c r="B136" s="305" t="s">
        <v>1502</v>
      </c>
      <c r="C136" s="306"/>
      <c r="D136" s="306"/>
      <c r="E136" s="300"/>
      <c r="F136" s="301" t="str">
        <f t="shared" si="6"/>
        <v>否</v>
      </c>
      <c r="G136" s="285" t="str">
        <f t="shared" si="7"/>
        <v>项</v>
      </c>
    </row>
    <row r="137" ht="38" customHeight="1" spans="1:7">
      <c r="A137" s="304" t="s">
        <v>1503</v>
      </c>
      <c r="B137" s="305" t="s">
        <v>1504</v>
      </c>
      <c r="C137" s="306"/>
      <c r="D137" s="306"/>
      <c r="E137" s="300"/>
      <c r="F137" s="301" t="str">
        <f t="shared" ref="F137:F200" si="8">IF(LEN(A137)=3,"是",IF(B137&lt;&gt;"",IF(SUM(C137:D137)&lt;&gt;0,"是","否"),"是"))</f>
        <v>否</v>
      </c>
      <c r="G137" s="285" t="str">
        <f t="shared" ref="G137:G200" si="9">IF(LEN(A137)=3,"类",IF(LEN(A137)=5,"款","项"))</f>
        <v>项</v>
      </c>
    </row>
    <row r="138" s="278" customFormat="1" ht="38" customHeight="1" spans="1:7">
      <c r="A138" s="304" t="s">
        <v>1505</v>
      </c>
      <c r="B138" s="302" t="s">
        <v>1506</v>
      </c>
      <c r="C138" s="303"/>
      <c r="D138" s="303"/>
      <c r="E138" s="300"/>
      <c r="F138" s="301" t="str">
        <f t="shared" si="8"/>
        <v>否</v>
      </c>
      <c r="G138" s="285" t="str">
        <f t="shared" si="9"/>
        <v>款</v>
      </c>
    </row>
    <row r="139" s="278" customFormat="1" ht="38" customHeight="1" spans="1:7">
      <c r="A139" s="304" t="s">
        <v>1507</v>
      </c>
      <c r="B139" s="305" t="s">
        <v>1508</v>
      </c>
      <c r="C139" s="306"/>
      <c r="D139" s="306"/>
      <c r="E139" s="300"/>
      <c r="F139" s="301" t="str">
        <f t="shared" si="8"/>
        <v>否</v>
      </c>
      <c r="G139" s="285" t="str">
        <f t="shared" si="9"/>
        <v>项</v>
      </c>
    </row>
    <row r="140" s="278" customFormat="1" ht="38" customHeight="1" spans="1:7">
      <c r="A140" s="304" t="s">
        <v>1509</v>
      </c>
      <c r="B140" s="305" t="s">
        <v>1510</v>
      </c>
      <c r="C140" s="306"/>
      <c r="D140" s="306"/>
      <c r="E140" s="300"/>
      <c r="F140" s="301" t="str">
        <f t="shared" si="8"/>
        <v>否</v>
      </c>
      <c r="G140" s="285" t="str">
        <f t="shared" si="9"/>
        <v>项</v>
      </c>
    </row>
    <row r="141" s="278" customFormat="1" ht="38" customHeight="1" spans="1:7">
      <c r="A141" s="304" t="s">
        <v>1511</v>
      </c>
      <c r="B141" s="305" t="s">
        <v>1512</v>
      </c>
      <c r="C141" s="306"/>
      <c r="D141" s="306"/>
      <c r="E141" s="300"/>
      <c r="F141" s="301" t="str">
        <f t="shared" si="8"/>
        <v>否</v>
      </c>
      <c r="G141" s="285" t="str">
        <f t="shared" si="9"/>
        <v>项</v>
      </c>
    </row>
    <row r="142" s="278" customFormat="1" ht="38" customHeight="1" spans="1:7">
      <c r="A142" s="304" t="s">
        <v>1513</v>
      </c>
      <c r="B142" s="305" t="s">
        <v>1514</v>
      </c>
      <c r="C142" s="306"/>
      <c r="D142" s="306"/>
      <c r="E142" s="300"/>
      <c r="F142" s="301" t="str">
        <f t="shared" si="8"/>
        <v>否</v>
      </c>
      <c r="G142" s="285" t="str">
        <f t="shared" si="9"/>
        <v>项</v>
      </c>
    </row>
    <row r="143" s="278" customFormat="1" ht="38" customHeight="1" spans="1:7">
      <c r="A143" s="304" t="s">
        <v>1515</v>
      </c>
      <c r="B143" s="302" t="s">
        <v>1516</v>
      </c>
      <c r="C143" s="303"/>
      <c r="D143" s="303"/>
      <c r="E143" s="300"/>
      <c r="F143" s="301" t="str">
        <f t="shared" si="8"/>
        <v>否</v>
      </c>
      <c r="G143" s="285" t="str">
        <f t="shared" si="9"/>
        <v>款</v>
      </c>
    </row>
    <row r="144" s="278" customFormat="1" ht="38" customHeight="1" spans="1:7">
      <c r="A144" s="304" t="s">
        <v>1517</v>
      </c>
      <c r="B144" s="305" t="s">
        <v>1518</v>
      </c>
      <c r="C144" s="306"/>
      <c r="D144" s="306"/>
      <c r="E144" s="300"/>
      <c r="F144" s="301" t="str">
        <f t="shared" si="8"/>
        <v>否</v>
      </c>
      <c r="G144" s="285" t="str">
        <f t="shared" si="9"/>
        <v>项</v>
      </c>
    </row>
    <row r="145" s="278" customFormat="1" ht="38" customHeight="1" spans="1:7">
      <c r="A145" s="304" t="s">
        <v>1519</v>
      </c>
      <c r="B145" s="305" t="s">
        <v>1520</v>
      </c>
      <c r="C145" s="306"/>
      <c r="D145" s="306"/>
      <c r="E145" s="300"/>
      <c r="F145" s="301" t="str">
        <f t="shared" si="8"/>
        <v>否</v>
      </c>
      <c r="G145" s="285" t="str">
        <f t="shared" si="9"/>
        <v>项</v>
      </c>
    </row>
    <row r="146" s="278" customFormat="1" ht="38" customHeight="1" spans="1:7">
      <c r="A146" s="304" t="s">
        <v>1521</v>
      </c>
      <c r="B146" s="305" t="s">
        <v>1522</v>
      </c>
      <c r="C146" s="306"/>
      <c r="D146" s="306"/>
      <c r="E146" s="300"/>
      <c r="F146" s="301" t="str">
        <f t="shared" si="8"/>
        <v>否</v>
      </c>
      <c r="G146" s="285" t="str">
        <f t="shared" si="9"/>
        <v>项</v>
      </c>
    </row>
    <row r="147" s="278" customFormat="1" ht="38" customHeight="1" spans="1:7">
      <c r="A147" s="304" t="s">
        <v>1523</v>
      </c>
      <c r="B147" s="305" t="s">
        <v>1524</v>
      </c>
      <c r="C147" s="306"/>
      <c r="D147" s="306"/>
      <c r="E147" s="300"/>
      <c r="F147" s="301" t="str">
        <f t="shared" si="8"/>
        <v>否</v>
      </c>
      <c r="G147" s="285" t="str">
        <f t="shared" si="9"/>
        <v>项</v>
      </c>
    </row>
    <row r="148" s="278" customFormat="1" ht="38" customHeight="1" spans="1:7">
      <c r="A148" s="304" t="s">
        <v>1525</v>
      </c>
      <c r="B148" s="305" t="s">
        <v>1526</v>
      </c>
      <c r="C148" s="306"/>
      <c r="D148" s="306"/>
      <c r="E148" s="300"/>
      <c r="F148" s="301" t="str">
        <f t="shared" si="8"/>
        <v>否</v>
      </c>
      <c r="G148" s="285" t="str">
        <f t="shared" si="9"/>
        <v>项</v>
      </c>
    </row>
    <row r="149" s="278" customFormat="1" ht="38" customHeight="1" spans="1:7">
      <c r="A149" s="304" t="s">
        <v>1527</v>
      </c>
      <c r="B149" s="305" t="s">
        <v>1528</v>
      </c>
      <c r="C149" s="306"/>
      <c r="D149" s="306"/>
      <c r="E149" s="300"/>
      <c r="F149" s="301" t="str">
        <f t="shared" si="8"/>
        <v>否</v>
      </c>
      <c r="G149" s="285" t="str">
        <f t="shared" si="9"/>
        <v>项</v>
      </c>
    </row>
    <row r="150" s="278" customFormat="1" ht="38" customHeight="1" spans="1:7">
      <c r="A150" s="304" t="s">
        <v>1529</v>
      </c>
      <c r="B150" s="305" t="s">
        <v>1530</v>
      </c>
      <c r="C150" s="306"/>
      <c r="D150" s="306"/>
      <c r="E150" s="300"/>
      <c r="F150" s="301" t="str">
        <f t="shared" si="8"/>
        <v>否</v>
      </c>
      <c r="G150" s="285" t="str">
        <f t="shared" si="9"/>
        <v>项</v>
      </c>
    </row>
    <row r="151" s="278" customFormat="1" ht="38" customHeight="1" spans="1:7">
      <c r="A151" s="304" t="s">
        <v>1531</v>
      </c>
      <c r="B151" s="305" t="s">
        <v>1532</v>
      </c>
      <c r="C151" s="306"/>
      <c r="D151" s="306"/>
      <c r="E151" s="300"/>
      <c r="F151" s="301" t="str">
        <f t="shared" si="8"/>
        <v>否</v>
      </c>
      <c r="G151" s="285" t="str">
        <f t="shared" si="9"/>
        <v>项</v>
      </c>
    </row>
    <row r="152" s="278" customFormat="1" ht="38" customHeight="1" spans="1:7">
      <c r="A152" s="304" t="s">
        <v>1533</v>
      </c>
      <c r="B152" s="305" t="s">
        <v>1534</v>
      </c>
      <c r="C152" s="306"/>
      <c r="D152" s="306"/>
      <c r="E152" s="300"/>
      <c r="F152" s="301" t="str">
        <f t="shared" si="8"/>
        <v>否</v>
      </c>
      <c r="G152" s="285" t="str">
        <f t="shared" si="9"/>
        <v>款</v>
      </c>
    </row>
    <row r="153" s="278" customFormat="1" ht="38" customHeight="1" spans="1:7">
      <c r="A153" s="304" t="s">
        <v>1535</v>
      </c>
      <c r="B153" s="305" t="s">
        <v>1536</v>
      </c>
      <c r="C153" s="306"/>
      <c r="D153" s="306"/>
      <c r="E153" s="300"/>
      <c r="F153" s="301" t="str">
        <f t="shared" si="8"/>
        <v>否</v>
      </c>
      <c r="G153" s="285" t="str">
        <f t="shared" si="9"/>
        <v>项</v>
      </c>
    </row>
    <row r="154" s="278" customFormat="1" ht="38" customHeight="1" spans="1:7">
      <c r="A154" s="304" t="s">
        <v>1537</v>
      </c>
      <c r="B154" s="305" t="s">
        <v>1538</v>
      </c>
      <c r="C154" s="306"/>
      <c r="D154" s="306"/>
      <c r="E154" s="300"/>
      <c r="F154" s="301" t="str">
        <f t="shared" si="8"/>
        <v>否</v>
      </c>
      <c r="G154" s="285" t="str">
        <f t="shared" si="9"/>
        <v>项</v>
      </c>
    </row>
    <row r="155" ht="38" customHeight="1" spans="1:7">
      <c r="A155" s="304" t="s">
        <v>1539</v>
      </c>
      <c r="B155" s="305" t="s">
        <v>1540</v>
      </c>
      <c r="C155" s="306"/>
      <c r="D155" s="306"/>
      <c r="E155" s="300"/>
      <c r="F155" s="301" t="str">
        <f t="shared" si="8"/>
        <v>否</v>
      </c>
      <c r="G155" s="285" t="str">
        <f t="shared" si="9"/>
        <v>项</v>
      </c>
    </row>
    <row r="156" ht="38" customHeight="1" spans="1:7">
      <c r="A156" s="304" t="s">
        <v>1541</v>
      </c>
      <c r="B156" s="305" t="s">
        <v>1542</v>
      </c>
      <c r="C156" s="306"/>
      <c r="D156" s="306"/>
      <c r="E156" s="300"/>
      <c r="F156" s="301" t="str">
        <f t="shared" si="8"/>
        <v>否</v>
      </c>
      <c r="G156" s="285" t="str">
        <f t="shared" si="9"/>
        <v>项</v>
      </c>
    </row>
    <row r="157" s="278" customFormat="1" ht="38" customHeight="1" spans="1:7">
      <c r="A157" s="304" t="s">
        <v>1543</v>
      </c>
      <c r="B157" s="305" t="s">
        <v>1544</v>
      </c>
      <c r="C157" s="306"/>
      <c r="D157" s="306"/>
      <c r="E157" s="300"/>
      <c r="F157" s="301" t="str">
        <f t="shared" si="8"/>
        <v>否</v>
      </c>
      <c r="G157" s="285" t="str">
        <f t="shared" si="9"/>
        <v>项</v>
      </c>
    </row>
    <row r="158" ht="38" customHeight="1" spans="1:7">
      <c r="A158" s="304" t="s">
        <v>1545</v>
      </c>
      <c r="B158" s="305" t="s">
        <v>1546</v>
      </c>
      <c r="C158" s="306"/>
      <c r="D158" s="306"/>
      <c r="E158" s="300"/>
      <c r="F158" s="301" t="str">
        <f t="shared" si="8"/>
        <v>否</v>
      </c>
      <c r="G158" s="285" t="str">
        <f t="shared" si="9"/>
        <v>项</v>
      </c>
    </row>
    <row r="159" ht="38" customHeight="1" spans="1:7">
      <c r="A159" s="304" t="s">
        <v>1547</v>
      </c>
      <c r="B159" s="302" t="s">
        <v>1548</v>
      </c>
      <c r="C159" s="303"/>
      <c r="D159" s="303"/>
      <c r="E159" s="300"/>
      <c r="F159" s="301" t="str">
        <f t="shared" si="8"/>
        <v>否</v>
      </c>
      <c r="G159" s="285" t="str">
        <f t="shared" si="9"/>
        <v>款</v>
      </c>
    </row>
    <row r="160" s="278" customFormat="1" ht="38" customHeight="1" spans="1:7">
      <c r="A160" s="304" t="s">
        <v>1549</v>
      </c>
      <c r="B160" s="305" t="s">
        <v>1550</v>
      </c>
      <c r="C160" s="306"/>
      <c r="D160" s="306"/>
      <c r="E160" s="300"/>
      <c r="F160" s="301" t="str">
        <f t="shared" si="8"/>
        <v>否</v>
      </c>
      <c r="G160" s="285" t="str">
        <f t="shared" si="9"/>
        <v>项</v>
      </c>
    </row>
    <row r="161" s="278" customFormat="1" ht="38" customHeight="1" spans="1:7">
      <c r="A161" s="304" t="s">
        <v>1551</v>
      </c>
      <c r="B161" s="305" t="s">
        <v>1552</v>
      </c>
      <c r="C161" s="306"/>
      <c r="D161" s="306"/>
      <c r="E161" s="300"/>
      <c r="F161" s="301" t="str">
        <f t="shared" si="8"/>
        <v>否</v>
      </c>
      <c r="G161" s="285" t="str">
        <f t="shared" si="9"/>
        <v>项</v>
      </c>
    </row>
    <row r="162" s="278" customFormat="1" ht="38" customHeight="1" spans="1:7">
      <c r="A162" s="304" t="s">
        <v>1553</v>
      </c>
      <c r="B162" s="305" t="s">
        <v>1554</v>
      </c>
      <c r="C162" s="306"/>
      <c r="D162" s="306"/>
      <c r="E162" s="300"/>
      <c r="F162" s="301" t="str">
        <f t="shared" si="8"/>
        <v>否</v>
      </c>
      <c r="G162" s="285" t="str">
        <f t="shared" si="9"/>
        <v>项</v>
      </c>
    </row>
    <row r="163" s="278" customFormat="1" ht="38" customHeight="1" spans="1:7">
      <c r="A163" s="304" t="s">
        <v>1555</v>
      </c>
      <c r="B163" s="305" t="s">
        <v>1556</v>
      </c>
      <c r="C163" s="306"/>
      <c r="D163" s="306"/>
      <c r="E163" s="300"/>
      <c r="F163" s="301" t="str">
        <f t="shared" si="8"/>
        <v>否</v>
      </c>
      <c r="G163" s="285" t="str">
        <f t="shared" si="9"/>
        <v>项</v>
      </c>
    </row>
    <row r="164" s="278" customFormat="1" ht="38" customHeight="1" spans="1:7">
      <c r="A164" s="304" t="s">
        <v>1557</v>
      </c>
      <c r="B164" s="305" t="s">
        <v>1558</v>
      </c>
      <c r="C164" s="306"/>
      <c r="D164" s="306"/>
      <c r="E164" s="300"/>
      <c r="F164" s="301" t="str">
        <f t="shared" si="8"/>
        <v>否</v>
      </c>
      <c r="G164" s="285" t="str">
        <f t="shared" si="9"/>
        <v>项</v>
      </c>
    </row>
    <row r="165" s="278" customFormat="1" ht="38" customHeight="1" spans="1:7">
      <c r="A165" s="304" t="s">
        <v>1559</v>
      </c>
      <c r="B165" s="305" t="s">
        <v>1560</v>
      </c>
      <c r="C165" s="306"/>
      <c r="D165" s="306"/>
      <c r="E165" s="300"/>
      <c r="F165" s="301" t="str">
        <f t="shared" si="8"/>
        <v>否</v>
      </c>
      <c r="G165" s="285" t="str">
        <f t="shared" si="9"/>
        <v>项</v>
      </c>
    </row>
    <row r="166" s="278" customFormat="1" ht="38" customHeight="1" spans="1:7">
      <c r="A166" s="304" t="s">
        <v>1561</v>
      </c>
      <c r="B166" s="305" t="s">
        <v>1562</v>
      </c>
      <c r="C166" s="306"/>
      <c r="D166" s="306"/>
      <c r="E166" s="300"/>
      <c r="F166" s="301" t="str">
        <f t="shared" si="8"/>
        <v>否</v>
      </c>
      <c r="G166" s="285" t="str">
        <f t="shared" si="9"/>
        <v>项</v>
      </c>
    </row>
    <row r="167" ht="38" customHeight="1" spans="1:7">
      <c r="A167" s="304" t="s">
        <v>1563</v>
      </c>
      <c r="B167" s="305" t="s">
        <v>1564</v>
      </c>
      <c r="C167" s="306"/>
      <c r="D167" s="306"/>
      <c r="E167" s="300"/>
      <c r="F167" s="301" t="str">
        <f t="shared" si="8"/>
        <v>否</v>
      </c>
      <c r="G167" s="285" t="str">
        <f t="shared" si="9"/>
        <v>项</v>
      </c>
    </row>
    <row r="168" ht="38" customHeight="1" spans="1:7">
      <c r="A168" s="304" t="s">
        <v>1565</v>
      </c>
      <c r="B168" s="305" t="s">
        <v>1566</v>
      </c>
      <c r="C168" s="306"/>
      <c r="D168" s="306"/>
      <c r="E168" s="300"/>
      <c r="F168" s="301" t="str">
        <f t="shared" si="8"/>
        <v>否</v>
      </c>
      <c r="G168" s="285" t="str">
        <f t="shared" si="9"/>
        <v>款</v>
      </c>
    </row>
    <row r="169" s="278" customFormat="1" ht="38" customHeight="1" spans="1:7">
      <c r="A169" s="304" t="s">
        <v>1567</v>
      </c>
      <c r="B169" s="305" t="s">
        <v>1489</v>
      </c>
      <c r="C169" s="306"/>
      <c r="D169" s="306"/>
      <c r="E169" s="300"/>
      <c r="F169" s="301" t="str">
        <f t="shared" si="8"/>
        <v>否</v>
      </c>
      <c r="G169" s="285" t="str">
        <f t="shared" si="9"/>
        <v>项</v>
      </c>
    </row>
    <row r="170" s="278" customFormat="1" ht="38" customHeight="1" spans="1:7">
      <c r="A170" s="304" t="s">
        <v>1568</v>
      </c>
      <c r="B170" s="305" t="s">
        <v>1569</v>
      </c>
      <c r="C170" s="306"/>
      <c r="D170" s="306"/>
      <c r="E170" s="300"/>
      <c r="F170" s="301" t="str">
        <f t="shared" si="8"/>
        <v>否</v>
      </c>
      <c r="G170" s="285" t="str">
        <f t="shared" si="9"/>
        <v>项</v>
      </c>
    </row>
    <row r="171" s="278" customFormat="1" ht="38" customHeight="1" spans="1:7">
      <c r="A171" s="304" t="s">
        <v>1570</v>
      </c>
      <c r="B171" s="302" t="s">
        <v>1571</v>
      </c>
      <c r="C171" s="303"/>
      <c r="D171" s="303"/>
      <c r="E171" s="300"/>
      <c r="F171" s="301" t="str">
        <f t="shared" si="8"/>
        <v>否</v>
      </c>
      <c r="G171" s="285" t="str">
        <f t="shared" si="9"/>
        <v>款</v>
      </c>
    </row>
    <row r="172" s="278" customFormat="1" ht="38" customHeight="1" spans="1:7">
      <c r="A172" s="304" t="s">
        <v>1572</v>
      </c>
      <c r="B172" s="305" t="s">
        <v>1489</v>
      </c>
      <c r="C172" s="306"/>
      <c r="D172" s="306"/>
      <c r="E172" s="300"/>
      <c r="F172" s="301" t="str">
        <f t="shared" si="8"/>
        <v>否</v>
      </c>
      <c r="G172" s="285" t="str">
        <f t="shared" si="9"/>
        <v>项</v>
      </c>
    </row>
    <row r="173" s="278" customFormat="1" ht="38" customHeight="1" spans="1:7">
      <c r="A173" s="304" t="s">
        <v>1573</v>
      </c>
      <c r="B173" s="305" t="s">
        <v>1574</v>
      </c>
      <c r="C173" s="306"/>
      <c r="D173" s="306"/>
      <c r="E173" s="300"/>
      <c r="F173" s="301" t="str">
        <f t="shared" si="8"/>
        <v>否</v>
      </c>
      <c r="G173" s="285" t="str">
        <f t="shared" si="9"/>
        <v>项</v>
      </c>
    </row>
    <row r="174" s="278" customFormat="1" ht="38" customHeight="1" spans="1:7">
      <c r="A174" s="304" t="s">
        <v>1575</v>
      </c>
      <c r="B174" s="305" t="s">
        <v>1576</v>
      </c>
      <c r="C174" s="306"/>
      <c r="D174" s="306"/>
      <c r="E174" s="300"/>
      <c r="F174" s="301" t="str">
        <f t="shared" si="8"/>
        <v>否</v>
      </c>
      <c r="G174" s="285" t="str">
        <f t="shared" si="9"/>
        <v>款</v>
      </c>
    </row>
    <row r="175" ht="38" customHeight="1" spans="1:7">
      <c r="A175" s="304" t="s">
        <v>1577</v>
      </c>
      <c r="B175" s="305" t="s">
        <v>1578</v>
      </c>
      <c r="C175" s="306"/>
      <c r="D175" s="306"/>
      <c r="E175" s="300"/>
      <c r="F175" s="301" t="str">
        <f t="shared" si="8"/>
        <v>否</v>
      </c>
      <c r="G175" s="285" t="str">
        <f t="shared" si="9"/>
        <v>款</v>
      </c>
    </row>
    <row r="176" ht="38" customHeight="1" spans="1:7">
      <c r="A176" s="304" t="s">
        <v>1579</v>
      </c>
      <c r="B176" s="305" t="s">
        <v>1508</v>
      </c>
      <c r="C176" s="306"/>
      <c r="D176" s="306"/>
      <c r="E176" s="300"/>
      <c r="F176" s="301" t="str">
        <f t="shared" si="8"/>
        <v>否</v>
      </c>
      <c r="G176" s="285" t="str">
        <f t="shared" si="9"/>
        <v>项</v>
      </c>
    </row>
    <row r="177" ht="38" customHeight="1" spans="1:7">
      <c r="A177" s="304" t="s">
        <v>1580</v>
      </c>
      <c r="B177" s="305" t="s">
        <v>1512</v>
      </c>
      <c r="C177" s="306"/>
      <c r="D177" s="306"/>
      <c r="E177" s="300"/>
      <c r="F177" s="301" t="str">
        <f t="shared" si="8"/>
        <v>否</v>
      </c>
      <c r="G177" s="285" t="str">
        <f t="shared" si="9"/>
        <v>项</v>
      </c>
    </row>
    <row r="178" s="278" customFormat="1" ht="38" customHeight="1" spans="1:7">
      <c r="A178" s="304" t="s">
        <v>1581</v>
      </c>
      <c r="B178" s="305" t="s">
        <v>1582</v>
      </c>
      <c r="C178" s="306"/>
      <c r="D178" s="306"/>
      <c r="E178" s="300"/>
      <c r="F178" s="301" t="str">
        <f t="shared" si="8"/>
        <v>否</v>
      </c>
      <c r="G178" s="285" t="str">
        <f t="shared" si="9"/>
        <v>项</v>
      </c>
    </row>
    <row r="179" ht="38" customHeight="1" spans="1:7">
      <c r="A179" s="297" t="s">
        <v>94</v>
      </c>
      <c r="B179" s="298" t="s">
        <v>1583</v>
      </c>
      <c r="C179" s="299"/>
      <c r="D179" s="299"/>
      <c r="E179" s="300"/>
      <c r="F179" s="301" t="str">
        <f t="shared" si="8"/>
        <v>是</v>
      </c>
      <c r="G179" s="285" t="str">
        <f t="shared" si="9"/>
        <v>类</v>
      </c>
    </row>
    <row r="180" ht="38" customHeight="1" spans="1:7">
      <c r="A180" s="304" t="s">
        <v>1584</v>
      </c>
      <c r="B180" s="302" t="s">
        <v>1585</v>
      </c>
      <c r="C180" s="303"/>
      <c r="D180" s="303"/>
      <c r="E180" s="300"/>
      <c r="F180" s="301" t="str">
        <f t="shared" si="8"/>
        <v>否</v>
      </c>
      <c r="G180" s="285" t="str">
        <f t="shared" si="9"/>
        <v>款</v>
      </c>
    </row>
    <row r="181" ht="38" customHeight="1" spans="1:7">
      <c r="A181" s="304" t="s">
        <v>1586</v>
      </c>
      <c r="B181" s="305" t="s">
        <v>1587</v>
      </c>
      <c r="C181" s="306"/>
      <c r="D181" s="306"/>
      <c r="E181" s="300"/>
      <c r="F181" s="301" t="str">
        <f t="shared" si="8"/>
        <v>否</v>
      </c>
      <c r="G181" s="285" t="str">
        <f t="shared" si="9"/>
        <v>项</v>
      </c>
    </row>
    <row r="182" s="278" customFormat="1" ht="38" customHeight="1" spans="1:7">
      <c r="A182" s="304" t="s">
        <v>1588</v>
      </c>
      <c r="B182" s="305" t="s">
        <v>1589</v>
      </c>
      <c r="C182" s="306"/>
      <c r="D182" s="306"/>
      <c r="E182" s="300"/>
      <c r="F182" s="301" t="str">
        <f t="shared" si="8"/>
        <v>否</v>
      </c>
      <c r="G182" s="285" t="str">
        <f t="shared" si="9"/>
        <v>项</v>
      </c>
    </row>
    <row r="183" s="278" customFormat="1" ht="38" customHeight="1" spans="1:7">
      <c r="A183" s="297" t="s">
        <v>116</v>
      </c>
      <c r="B183" s="298" t="s">
        <v>1590</v>
      </c>
      <c r="C183" s="310">
        <f>SUM(C184+C197)</f>
        <v>85477</v>
      </c>
      <c r="D183" s="310">
        <v>3218</v>
      </c>
      <c r="E183" s="300">
        <f>(D183-C183)/C183</f>
        <v>-0.962</v>
      </c>
      <c r="F183" s="301" t="str">
        <f t="shared" si="8"/>
        <v>是</v>
      </c>
      <c r="G183" s="285" t="str">
        <f t="shared" si="9"/>
        <v>类</v>
      </c>
    </row>
    <row r="184" ht="38" customHeight="1" spans="1:7">
      <c r="A184" s="304" t="s">
        <v>1591</v>
      </c>
      <c r="B184" s="302" t="s">
        <v>1592</v>
      </c>
      <c r="C184" s="303">
        <f>SUM(C185:C196)</f>
        <v>84100</v>
      </c>
      <c r="D184" s="303"/>
      <c r="E184" s="300">
        <f>(D184-C184)/C184</f>
        <v>-1</v>
      </c>
      <c r="F184" s="301" t="str">
        <f t="shared" si="8"/>
        <v>是</v>
      </c>
      <c r="G184" s="285" t="str">
        <f t="shared" si="9"/>
        <v>款</v>
      </c>
    </row>
    <row r="185" ht="38" customHeight="1" spans="1:7">
      <c r="A185" s="304" t="s">
        <v>1593</v>
      </c>
      <c r="B185" s="305" t="s">
        <v>1594</v>
      </c>
      <c r="C185" s="306"/>
      <c r="D185" s="306"/>
      <c r="E185" s="300"/>
      <c r="F185" s="301" t="str">
        <f t="shared" si="8"/>
        <v>否</v>
      </c>
      <c r="G185" s="285" t="str">
        <f t="shared" si="9"/>
        <v>项</v>
      </c>
    </row>
    <row r="186" s="278" customFormat="1" ht="38" customHeight="1" spans="1:7">
      <c r="A186" s="304" t="s">
        <v>1595</v>
      </c>
      <c r="B186" s="305" t="s">
        <v>1596</v>
      </c>
      <c r="C186" s="306">
        <v>84100</v>
      </c>
      <c r="D186" s="306"/>
      <c r="E186" s="300">
        <f>(D186-C186)/C186</f>
        <v>-1</v>
      </c>
      <c r="F186" s="301" t="str">
        <f t="shared" si="8"/>
        <v>是</v>
      </c>
      <c r="G186" s="285" t="str">
        <f t="shared" si="9"/>
        <v>项</v>
      </c>
    </row>
    <row r="187" s="278" customFormat="1" ht="38" customHeight="1" spans="1:7">
      <c r="A187" s="304" t="s">
        <v>1597</v>
      </c>
      <c r="B187" s="305" t="s">
        <v>1598</v>
      </c>
      <c r="C187" s="306"/>
      <c r="D187" s="306"/>
      <c r="E187" s="300"/>
      <c r="F187" s="301" t="str">
        <f t="shared" si="8"/>
        <v>否</v>
      </c>
      <c r="G187" s="285" t="str">
        <f t="shared" si="9"/>
        <v>项</v>
      </c>
    </row>
    <row r="188" ht="38" customHeight="1" spans="1:7">
      <c r="A188" s="304" t="s">
        <v>1599</v>
      </c>
      <c r="B188" s="302" t="s">
        <v>1600</v>
      </c>
      <c r="C188" s="303"/>
      <c r="D188" s="303">
        <v>3</v>
      </c>
      <c r="E188" s="300"/>
      <c r="F188" s="301" t="str">
        <f t="shared" si="8"/>
        <v>是</v>
      </c>
      <c r="G188" s="285" t="str">
        <f t="shared" si="9"/>
        <v>款</v>
      </c>
    </row>
    <row r="189" s="278" customFormat="1" ht="38" customHeight="1" spans="1:7">
      <c r="A189" s="304" t="s">
        <v>1601</v>
      </c>
      <c r="B189" s="305" t="s">
        <v>1602</v>
      </c>
      <c r="C189" s="306"/>
      <c r="D189" s="306"/>
      <c r="E189" s="300"/>
      <c r="F189" s="301" t="str">
        <f t="shared" si="8"/>
        <v>否</v>
      </c>
      <c r="G189" s="285" t="str">
        <f t="shared" si="9"/>
        <v>项</v>
      </c>
    </row>
    <row r="190" ht="38" customHeight="1" spans="1:7">
      <c r="A190" s="304" t="s">
        <v>1603</v>
      </c>
      <c r="B190" s="305" t="s">
        <v>1604</v>
      </c>
      <c r="C190" s="306"/>
      <c r="D190" s="306"/>
      <c r="E190" s="300"/>
      <c r="F190" s="301" t="str">
        <f t="shared" si="8"/>
        <v>否</v>
      </c>
      <c r="G190" s="285" t="str">
        <f t="shared" si="9"/>
        <v>项</v>
      </c>
    </row>
    <row r="191" ht="38" customHeight="1" spans="1:7">
      <c r="A191" s="304" t="s">
        <v>1605</v>
      </c>
      <c r="B191" s="305" t="s">
        <v>1606</v>
      </c>
      <c r="C191" s="306"/>
      <c r="D191" s="306"/>
      <c r="E191" s="300"/>
      <c r="F191" s="301" t="str">
        <f t="shared" si="8"/>
        <v>否</v>
      </c>
      <c r="G191" s="285" t="str">
        <f t="shared" si="9"/>
        <v>项</v>
      </c>
    </row>
    <row r="192" ht="38" customHeight="1" spans="1:7">
      <c r="A192" s="304" t="s">
        <v>1607</v>
      </c>
      <c r="B192" s="305" t="s">
        <v>1608</v>
      </c>
      <c r="C192" s="306"/>
      <c r="D192" s="306"/>
      <c r="E192" s="300"/>
      <c r="F192" s="301" t="str">
        <f t="shared" si="8"/>
        <v>否</v>
      </c>
      <c r="G192" s="285" t="str">
        <f t="shared" si="9"/>
        <v>项</v>
      </c>
    </row>
    <row r="193" ht="38" customHeight="1" spans="1:7">
      <c r="A193" s="304" t="s">
        <v>1609</v>
      </c>
      <c r="B193" s="305" t="s">
        <v>1610</v>
      </c>
      <c r="C193" s="306"/>
      <c r="D193" s="306"/>
      <c r="E193" s="300"/>
      <c r="F193" s="301" t="str">
        <f t="shared" si="8"/>
        <v>否</v>
      </c>
      <c r="G193" s="285" t="str">
        <f t="shared" si="9"/>
        <v>项</v>
      </c>
    </row>
    <row r="194" ht="38" customHeight="1" spans="1:7">
      <c r="A194" s="304" t="s">
        <v>1611</v>
      </c>
      <c r="B194" s="305" t="s">
        <v>1612</v>
      </c>
      <c r="C194" s="306"/>
      <c r="D194" s="306"/>
      <c r="E194" s="300"/>
      <c r="F194" s="301" t="str">
        <f t="shared" si="8"/>
        <v>否</v>
      </c>
      <c r="G194" s="285" t="str">
        <f t="shared" si="9"/>
        <v>项</v>
      </c>
    </row>
    <row r="195" s="278" customFormat="1" ht="38" customHeight="1" spans="1:7">
      <c r="A195" s="304" t="s">
        <v>1613</v>
      </c>
      <c r="B195" s="305" t="s">
        <v>1614</v>
      </c>
      <c r="C195" s="306"/>
      <c r="D195" s="306">
        <v>3</v>
      </c>
      <c r="E195" s="300"/>
      <c r="F195" s="301" t="str">
        <f t="shared" si="8"/>
        <v>是</v>
      </c>
      <c r="G195" s="285" t="str">
        <f t="shared" si="9"/>
        <v>项</v>
      </c>
    </row>
    <row r="196" ht="38" customHeight="1" spans="1:7">
      <c r="A196" s="304" t="s">
        <v>1615</v>
      </c>
      <c r="B196" s="305" t="s">
        <v>1616</v>
      </c>
      <c r="C196" s="306"/>
      <c r="D196" s="306"/>
      <c r="E196" s="300"/>
      <c r="F196" s="301" t="str">
        <f t="shared" si="8"/>
        <v>否</v>
      </c>
      <c r="G196" s="285" t="str">
        <f t="shared" si="9"/>
        <v>项</v>
      </c>
    </row>
    <row r="197" ht="38" customHeight="1" spans="1:7">
      <c r="A197" s="304" t="s">
        <v>1617</v>
      </c>
      <c r="B197" s="302" t="s">
        <v>1618</v>
      </c>
      <c r="C197" s="303">
        <f>SUM(C198:C208)</f>
        <v>1377</v>
      </c>
      <c r="D197" s="303">
        <v>3215</v>
      </c>
      <c r="E197" s="300">
        <f>(D197-C197)/C197</f>
        <v>1.335</v>
      </c>
      <c r="F197" s="301" t="str">
        <f t="shared" si="8"/>
        <v>是</v>
      </c>
      <c r="G197" s="285" t="str">
        <f t="shared" si="9"/>
        <v>款</v>
      </c>
    </row>
    <row r="198" ht="38" customHeight="1" spans="1:7">
      <c r="A198" s="314">
        <v>2296001</v>
      </c>
      <c r="B198" s="305" t="s">
        <v>1619</v>
      </c>
      <c r="C198" s="306"/>
      <c r="D198" s="306"/>
      <c r="E198" s="300"/>
      <c r="F198" s="301" t="str">
        <f t="shared" si="8"/>
        <v>否</v>
      </c>
      <c r="G198" s="285" t="str">
        <f t="shared" si="9"/>
        <v>项</v>
      </c>
    </row>
    <row r="199" s="278" customFormat="1" ht="38" customHeight="1" spans="1:7">
      <c r="A199" s="304" t="s">
        <v>1620</v>
      </c>
      <c r="B199" s="305" t="s">
        <v>1621</v>
      </c>
      <c r="C199" s="306">
        <v>443</v>
      </c>
      <c r="D199" s="306">
        <v>768</v>
      </c>
      <c r="E199" s="300">
        <f>(D199-C199)/C199</f>
        <v>0.734</v>
      </c>
      <c r="F199" s="301" t="str">
        <f t="shared" si="8"/>
        <v>是</v>
      </c>
      <c r="G199" s="285" t="str">
        <f t="shared" si="9"/>
        <v>项</v>
      </c>
    </row>
    <row r="200" ht="38" customHeight="1" spans="1:7">
      <c r="A200" s="304" t="s">
        <v>1622</v>
      </c>
      <c r="B200" s="305" t="s">
        <v>1623</v>
      </c>
      <c r="C200" s="306">
        <v>103</v>
      </c>
      <c r="D200" s="306">
        <v>552</v>
      </c>
      <c r="E200" s="300">
        <f>(D200-C200)/C200</f>
        <v>4.359</v>
      </c>
      <c r="F200" s="301" t="str">
        <f t="shared" si="8"/>
        <v>是</v>
      </c>
      <c r="G200" s="285" t="str">
        <f t="shared" si="9"/>
        <v>项</v>
      </c>
    </row>
    <row r="201" ht="38" customHeight="1" spans="1:7">
      <c r="A201" s="304" t="s">
        <v>1624</v>
      </c>
      <c r="B201" s="305" t="s">
        <v>1625</v>
      </c>
      <c r="C201" s="306"/>
      <c r="D201" s="306"/>
      <c r="E201" s="300"/>
      <c r="F201" s="301" t="str">
        <f t="shared" ref="F201:F264" si="10">IF(LEN(A201)=3,"是",IF(B201&lt;&gt;"",IF(SUM(C201:D201)&lt;&gt;0,"是","否"),"是"))</f>
        <v>否</v>
      </c>
      <c r="G201" s="285" t="str">
        <f t="shared" ref="G201:G264" si="11">IF(LEN(A201)=3,"类",IF(LEN(A201)=5,"款","项"))</f>
        <v>项</v>
      </c>
    </row>
    <row r="202" ht="38" customHeight="1" spans="1:7">
      <c r="A202" s="304" t="s">
        <v>1626</v>
      </c>
      <c r="B202" s="305" t="s">
        <v>1627</v>
      </c>
      <c r="C202" s="306"/>
      <c r="D202" s="306"/>
      <c r="E202" s="300"/>
      <c r="F202" s="301" t="str">
        <f t="shared" si="10"/>
        <v>否</v>
      </c>
      <c r="G202" s="285" t="str">
        <f t="shared" si="11"/>
        <v>项</v>
      </c>
    </row>
    <row r="203" ht="38" customHeight="1" spans="1:7">
      <c r="A203" s="304" t="s">
        <v>1628</v>
      </c>
      <c r="B203" s="305" t="s">
        <v>1629</v>
      </c>
      <c r="C203" s="306">
        <v>280</v>
      </c>
      <c r="D203" s="306">
        <v>454</v>
      </c>
      <c r="E203" s="300">
        <f>(D203-C203)/C203</f>
        <v>0.621</v>
      </c>
      <c r="F203" s="301" t="str">
        <f t="shared" si="10"/>
        <v>是</v>
      </c>
      <c r="G203" s="285" t="str">
        <f t="shared" si="11"/>
        <v>项</v>
      </c>
    </row>
    <row r="204" s="278" customFormat="1" ht="38" customHeight="1" spans="1:7">
      <c r="A204" s="304" t="s">
        <v>1630</v>
      </c>
      <c r="B204" s="305" t="s">
        <v>1631</v>
      </c>
      <c r="C204" s="306"/>
      <c r="D204" s="306"/>
      <c r="E204" s="300"/>
      <c r="F204" s="301" t="str">
        <f t="shared" si="10"/>
        <v>否</v>
      </c>
      <c r="G204" s="285" t="str">
        <f t="shared" si="11"/>
        <v>项</v>
      </c>
    </row>
    <row r="205" s="278" customFormat="1" ht="38" customHeight="1" spans="1:7">
      <c r="A205" s="304" t="s">
        <v>1632</v>
      </c>
      <c r="B205" s="305" t="s">
        <v>1633</v>
      </c>
      <c r="C205" s="306"/>
      <c r="D205" s="306"/>
      <c r="E205" s="300"/>
      <c r="F205" s="301" t="str">
        <f t="shared" si="10"/>
        <v>否</v>
      </c>
      <c r="G205" s="285" t="str">
        <f t="shared" si="11"/>
        <v>项</v>
      </c>
    </row>
    <row r="206" s="278" customFormat="1" ht="38" customHeight="1" spans="1:7">
      <c r="A206" s="304" t="s">
        <v>1634</v>
      </c>
      <c r="B206" s="305" t="s">
        <v>1635</v>
      </c>
      <c r="C206" s="306"/>
      <c r="D206" s="306"/>
      <c r="E206" s="300"/>
      <c r="F206" s="301" t="str">
        <f t="shared" si="10"/>
        <v>否</v>
      </c>
      <c r="G206" s="285" t="str">
        <f t="shared" si="11"/>
        <v>项</v>
      </c>
    </row>
    <row r="207" ht="38" customHeight="1" spans="1:7">
      <c r="A207" s="304" t="s">
        <v>1636</v>
      </c>
      <c r="B207" s="305" t="s">
        <v>1637</v>
      </c>
      <c r="C207" s="306"/>
      <c r="D207" s="306"/>
      <c r="E207" s="300"/>
      <c r="F207" s="301" t="str">
        <f t="shared" si="10"/>
        <v>否</v>
      </c>
      <c r="G207" s="285" t="str">
        <f t="shared" si="11"/>
        <v>项</v>
      </c>
    </row>
    <row r="208" s="278" customFormat="1" ht="38" customHeight="1" spans="1:7">
      <c r="A208" s="304" t="s">
        <v>1638</v>
      </c>
      <c r="B208" s="305" t="s">
        <v>1639</v>
      </c>
      <c r="C208" s="306">
        <v>551</v>
      </c>
      <c r="D208" s="306">
        <v>1441</v>
      </c>
      <c r="E208" s="300">
        <f>(D208-C208)/C208</f>
        <v>1.615</v>
      </c>
      <c r="F208" s="301" t="str">
        <f t="shared" si="10"/>
        <v>是</v>
      </c>
      <c r="G208" s="285" t="str">
        <f t="shared" si="11"/>
        <v>项</v>
      </c>
    </row>
    <row r="209" s="278" customFormat="1" ht="38" customHeight="1" spans="1:7">
      <c r="A209" s="297" t="s">
        <v>112</v>
      </c>
      <c r="B209" s="298" t="s">
        <v>1640</v>
      </c>
      <c r="C209" s="315">
        <f>SUM(C210:C225)</f>
        <v>8206</v>
      </c>
      <c r="D209" s="310">
        <v>10000</v>
      </c>
      <c r="E209" s="300">
        <f>(D209-C209)/C209</f>
        <v>0.219</v>
      </c>
      <c r="F209" s="301" t="str">
        <f t="shared" si="10"/>
        <v>是</v>
      </c>
      <c r="G209" s="285" t="str">
        <f t="shared" si="11"/>
        <v>类</v>
      </c>
    </row>
    <row r="210" s="278" customFormat="1" ht="38" customHeight="1" spans="1:7">
      <c r="A210" s="304" t="s">
        <v>1641</v>
      </c>
      <c r="B210" s="305" t="s">
        <v>1642</v>
      </c>
      <c r="C210" s="306"/>
      <c r="D210" s="306"/>
      <c r="E210" s="300"/>
      <c r="F210" s="301" t="str">
        <f t="shared" si="10"/>
        <v>否</v>
      </c>
      <c r="G210" s="285" t="str">
        <f t="shared" si="11"/>
        <v>项</v>
      </c>
    </row>
    <row r="211" s="278" customFormat="1" ht="38" customHeight="1" spans="1:7">
      <c r="A211" s="304" t="s">
        <v>1643</v>
      </c>
      <c r="B211" s="305" t="s">
        <v>1644</v>
      </c>
      <c r="C211" s="306"/>
      <c r="D211" s="306"/>
      <c r="E211" s="300"/>
      <c r="F211" s="301" t="str">
        <f t="shared" si="10"/>
        <v>否</v>
      </c>
      <c r="G211" s="285" t="str">
        <f t="shared" si="11"/>
        <v>项</v>
      </c>
    </row>
    <row r="212" s="278" customFormat="1" ht="38" customHeight="1" spans="1:7">
      <c r="A212" s="304" t="s">
        <v>1645</v>
      </c>
      <c r="B212" s="305" t="s">
        <v>1646</v>
      </c>
      <c r="C212" s="306"/>
      <c r="D212" s="306"/>
      <c r="E212" s="300"/>
      <c r="F212" s="301" t="str">
        <f t="shared" si="10"/>
        <v>否</v>
      </c>
      <c r="G212" s="285" t="str">
        <f t="shared" si="11"/>
        <v>项</v>
      </c>
    </row>
    <row r="213" s="278" customFormat="1" ht="38" customHeight="1" spans="1:7">
      <c r="A213" s="304" t="s">
        <v>1647</v>
      </c>
      <c r="B213" s="305" t="s">
        <v>1648</v>
      </c>
      <c r="C213" s="306">
        <v>537</v>
      </c>
      <c r="D213" s="306">
        <v>610</v>
      </c>
      <c r="E213" s="300">
        <f>(D213-C213)/C213</f>
        <v>0.136</v>
      </c>
      <c r="F213" s="301" t="str">
        <f t="shared" si="10"/>
        <v>是</v>
      </c>
      <c r="G213" s="285" t="str">
        <f t="shared" si="11"/>
        <v>项</v>
      </c>
    </row>
    <row r="214" s="278" customFormat="1" ht="38" customHeight="1" spans="1:7">
      <c r="A214" s="304" t="s">
        <v>1649</v>
      </c>
      <c r="B214" s="305" t="s">
        <v>1650</v>
      </c>
      <c r="C214" s="306"/>
      <c r="D214" s="306"/>
      <c r="E214" s="300"/>
      <c r="F214" s="301" t="str">
        <f t="shared" si="10"/>
        <v>否</v>
      </c>
      <c r="G214" s="285" t="str">
        <f t="shared" si="11"/>
        <v>项</v>
      </c>
    </row>
    <row r="215" ht="38" customHeight="1" spans="1:7">
      <c r="A215" s="304" t="s">
        <v>1651</v>
      </c>
      <c r="B215" s="305" t="s">
        <v>1652</v>
      </c>
      <c r="C215" s="306"/>
      <c r="D215" s="306"/>
      <c r="E215" s="300"/>
      <c r="F215" s="301" t="str">
        <f t="shared" si="10"/>
        <v>否</v>
      </c>
      <c r="G215" s="285" t="str">
        <f t="shared" si="11"/>
        <v>项</v>
      </c>
    </row>
    <row r="216" ht="38" customHeight="1" spans="1:7">
      <c r="A216" s="304" t="s">
        <v>1653</v>
      </c>
      <c r="B216" s="305" t="s">
        <v>1654</v>
      </c>
      <c r="C216" s="306"/>
      <c r="D216" s="306"/>
      <c r="E216" s="300"/>
      <c r="F216" s="301" t="str">
        <f t="shared" si="10"/>
        <v>否</v>
      </c>
      <c r="G216" s="285" t="str">
        <f t="shared" si="11"/>
        <v>项</v>
      </c>
    </row>
    <row r="217" ht="38" customHeight="1" spans="1:7">
      <c r="A217" s="304" t="s">
        <v>1655</v>
      </c>
      <c r="B217" s="305" t="s">
        <v>1656</v>
      </c>
      <c r="C217" s="306"/>
      <c r="D217" s="306"/>
      <c r="E217" s="300"/>
      <c r="F217" s="301" t="str">
        <f t="shared" si="10"/>
        <v>否</v>
      </c>
      <c r="G217" s="285" t="str">
        <f t="shared" si="11"/>
        <v>项</v>
      </c>
    </row>
    <row r="218" ht="38" customHeight="1" spans="1:7">
      <c r="A218" s="304" t="s">
        <v>1657</v>
      </c>
      <c r="B218" s="305" t="s">
        <v>1658</v>
      </c>
      <c r="C218" s="306"/>
      <c r="D218" s="306"/>
      <c r="E218" s="300"/>
      <c r="F218" s="301" t="str">
        <f t="shared" si="10"/>
        <v>否</v>
      </c>
      <c r="G218" s="285" t="str">
        <f t="shared" si="11"/>
        <v>项</v>
      </c>
    </row>
    <row r="219" ht="38" customHeight="1" spans="1:7">
      <c r="A219" s="304" t="s">
        <v>1659</v>
      </c>
      <c r="B219" s="305" t="s">
        <v>1660</v>
      </c>
      <c r="C219" s="306"/>
      <c r="D219" s="306"/>
      <c r="E219" s="300"/>
      <c r="F219" s="301" t="str">
        <f t="shared" si="10"/>
        <v>否</v>
      </c>
      <c r="G219" s="285" t="str">
        <f t="shared" si="11"/>
        <v>项</v>
      </c>
    </row>
    <row r="220" ht="38" customHeight="1" spans="1:7">
      <c r="A220" s="304" t="s">
        <v>1661</v>
      </c>
      <c r="B220" s="305" t="s">
        <v>1662</v>
      </c>
      <c r="C220" s="306"/>
      <c r="D220" s="306"/>
      <c r="E220" s="300"/>
      <c r="F220" s="301" t="str">
        <f t="shared" si="10"/>
        <v>否</v>
      </c>
      <c r="G220" s="285" t="str">
        <f t="shared" si="11"/>
        <v>项</v>
      </c>
    </row>
    <row r="221" ht="38" customHeight="1" spans="1:7">
      <c r="A221" s="304" t="s">
        <v>1663</v>
      </c>
      <c r="B221" s="305" t="s">
        <v>1664</v>
      </c>
      <c r="C221" s="306"/>
      <c r="D221" s="306"/>
      <c r="E221" s="300"/>
      <c r="F221" s="301" t="str">
        <f t="shared" si="10"/>
        <v>否</v>
      </c>
      <c r="G221" s="285" t="str">
        <f t="shared" si="11"/>
        <v>项</v>
      </c>
    </row>
    <row r="222" s="278" customFormat="1" ht="38" customHeight="1" spans="1:7">
      <c r="A222" s="304" t="s">
        <v>1665</v>
      </c>
      <c r="B222" s="305" t="s">
        <v>1666</v>
      </c>
      <c r="C222" s="306"/>
      <c r="D222" s="306"/>
      <c r="E222" s="300"/>
      <c r="F222" s="301" t="str">
        <f t="shared" si="10"/>
        <v>否</v>
      </c>
      <c r="G222" s="285" t="str">
        <f t="shared" si="11"/>
        <v>项</v>
      </c>
    </row>
    <row r="223" s="278" customFormat="1" ht="38" customHeight="1" spans="1:7">
      <c r="A223" s="304" t="s">
        <v>1667</v>
      </c>
      <c r="B223" s="305" t="s">
        <v>1668</v>
      </c>
      <c r="C223" s="306"/>
      <c r="D223" s="306"/>
      <c r="E223" s="300"/>
      <c r="F223" s="301" t="str">
        <f t="shared" si="10"/>
        <v>否</v>
      </c>
      <c r="G223" s="285" t="str">
        <f t="shared" si="11"/>
        <v>项</v>
      </c>
    </row>
    <row r="224" s="278" customFormat="1" ht="38" customHeight="1" spans="1:7">
      <c r="A224" s="304" t="s">
        <v>1669</v>
      </c>
      <c r="B224" s="305" t="s">
        <v>1670</v>
      </c>
      <c r="C224" s="306">
        <v>7669</v>
      </c>
      <c r="D224" s="306">
        <v>9390</v>
      </c>
      <c r="E224" s="300">
        <f>(D224-C224)/C224</f>
        <v>0.224</v>
      </c>
      <c r="F224" s="301" t="str">
        <f t="shared" si="10"/>
        <v>是</v>
      </c>
      <c r="G224" s="285" t="str">
        <f t="shared" si="11"/>
        <v>项</v>
      </c>
    </row>
    <row r="225" ht="38" customHeight="1" spans="1:7">
      <c r="A225" s="304" t="s">
        <v>1671</v>
      </c>
      <c r="B225" s="305" t="s">
        <v>1672</v>
      </c>
      <c r="C225" s="306"/>
      <c r="D225" s="306"/>
      <c r="E225" s="300"/>
      <c r="F225" s="301" t="str">
        <f t="shared" si="10"/>
        <v>否</v>
      </c>
      <c r="G225" s="285" t="str">
        <f t="shared" si="11"/>
        <v>项</v>
      </c>
    </row>
    <row r="226" s="278" customFormat="1" ht="38" customHeight="1" spans="1:7">
      <c r="A226" s="297" t="s">
        <v>114</v>
      </c>
      <c r="B226" s="298" t="s">
        <v>1673</v>
      </c>
      <c r="C226" s="315">
        <f>SUM(C227:C243)</f>
        <v>97</v>
      </c>
      <c r="D226" s="310">
        <v>100</v>
      </c>
      <c r="E226" s="300">
        <f>(D226-C226)/C226</f>
        <v>0.031</v>
      </c>
      <c r="F226" s="301" t="str">
        <f t="shared" si="10"/>
        <v>是</v>
      </c>
      <c r="G226" s="285" t="str">
        <f t="shared" si="11"/>
        <v>类</v>
      </c>
    </row>
    <row r="227" s="278" customFormat="1" ht="38" customHeight="1" spans="1:7">
      <c r="A227" s="314">
        <v>23304</v>
      </c>
      <c r="B227" s="302" t="s">
        <v>1674</v>
      </c>
      <c r="C227" s="303"/>
      <c r="D227" s="303">
        <v>100</v>
      </c>
      <c r="E227" s="300"/>
      <c r="F227" s="301" t="str">
        <f t="shared" si="10"/>
        <v>是</v>
      </c>
      <c r="G227" s="285" t="str">
        <f t="shared" si="11"/>
        <v>款</v>
      </c>
    </row>
    <row r="228" ht="38" customHeight="1" spans="1:7">
      <c r="A228" s="304" t="s">
        <v>1675</v>
      </c>
      <c r="B228" s="305" t="s">
        <v>1676</v>
      </c>
      <c r="C228" s="306"/>
      <c r="D228" s="306"/>
      <c r="E228" s="300"/>
      <c r="F228" s="301" t="str">
        <f t="shared" si="10"/>
        <v>否</v>
      </c>
      <c r="G228" s="285" t="str">
        <f t="shared" si="11"/>
        <v>项</v>
      </c>
    </row>
    <row r="229" s="278" customFormat="1" ht="38" customHeight="1" spans="1:7">
      <c r="A229" s="304" t="s">
        <v>1677</v>
      </c>
      <c r="B229" s="305" t="s">
        <v>1678</v>
      </c>
      <c r="C229" s="306"/>
      <c r="D229" s="306"/>
      <c r="E229" s="300"/>
      <c r="F229" s="301" t="str">
        <f t="shared" si="10"/>
        <v>否</v>
      </c>
      <c r="G229" s="285" t="str">
        <f t="shared" si="11"/>
        <v>项</v>
      </c>
    </row>
    <row r="230" ht="38" customHeight="1" spans="1:7">
      <c r="A230" s="304" t="s">
        <v>1679</v>
      </c>
      <c r="B230" s="305" t="s">
        <v>1680</v>
      </c>
      <c r="C230" s="306"/>
      <c r="D230" s="306"/>
      <c r="E230" s="300"/>
      <c r="F230" s="301" t="str">
        <f t="shared" si="10"/>
        <v>否</v>
      </c>
      <c r="G230" s="285" t="str">
        <f t="shared" si="11"/>
        <v>项</v>
      </c>
    </row>
    <row r="231" s="278" customFormat="1" ht="38" customHeight="1" spans="1:7">
      <c r="A231" s="304" t="s">
        <v>1681</v>
      </c>
      <c r="B231" s="305" t="s">
        <v>1682</v>
      </c>
      <c r="C231" s="306">
        <v>8</v>
      </c>
      <c r="D231" s="306"/>
      <c r="E231" s="300">
        <f>(D231-C231)/C231</f>
        <v>-1</v>
      </c>
      <c r="F231" s="301" t="str">
        <f t="shared" si="10"/>
        <v>是</v>
      </c>
      <c r="G231" s="285" t="str">
        <f t="shared" si="11"/>
        <v>项</v>
      </c>
    </row>
    <row r="232" s="278" customFormat="1" ht="38" customHeight="1" spans="1:7">
      <c r="A232" s="304" t="s">
        <v>1683</v>
      </c>
      <c r="B232" s="305" t="s">
        <v>1684</v>
      </c>
      <c r="C232" s="306"/>
      <c r="D232" s="306"/>
      <c r="E232" s="300"/>
      <c r="F232" s="301" t="str">
        <f t="shared" si="10"/>
        <v>否</v>
      </c>
      <c r="G232" s="285" t="str">
        <f t="shared" si="11"/>
        <v>项</v>
      </c>
    </row>
    <row r="233" ht="38" customHeight="1" spans="1:7">
      <c r="A233" s="304" t="s">
        <v>1685</v>
      </c>
      <c r="B233" s="305" t="s">
        <v>1686</v>
      </c>
      <c r="C233" s="306"/>
      <c r="D233" s="306"/>
      <c r="E233" s="300"/>
      <c r="F233" s="301" t="str">
        <f t="shared" si="10"/>
        <v>否</v>
      </c>
      <c r="G233" s="285" t="str">
        <f t="shared" si="11"/>
        <v>项</v>
      </c>
    </row>
    <row r="234" ht="38" customHeight="1" spans="1:7">
      <c r="A234" s="304" t="s">
        <v>1687</v>
      </c>
      <c r="B234" s="305" t="s">
        <v>1688</v>
      </c>
      <c r="C234" s="306"/>
      <c r="D234" s="306"/>
      <c r="E234" s="300"/>
      <c r="F234" s="301" t="str">
        <f t="shared" si="10"/>
        <v>否</v>
      </c>
      <c r="G234" s="285" t="str">
        <f t="shared" si="11"/>
        <v>项</v>
      </c>
    </row>
    <row r="235" ht="38" customHeight="1" spans="1:7">
      <c r="A235" s="304" t="s">
        <v>1689</v>
      </c>
      <c r="B235" s="305" t="s">
        <v>1690</v>
      </c>
      <c r="C235" s="306"/>
      <c r="D235" s="306"/>
      <c r="E235" s="300"/>
      <c r="F235" s="301" t="str">
        <f t="shared" si="10"/>
        <v>否</v>
      </c>
      <c r="G235" s="285" t="str">
        <f t="shared" si="11"/>
        <v>项</v>
      </c>
    </row>
    <row r="236" ht="38" customHeight="1" spans="1:7">
      <c r="A236" s="304" t="s">
        <v>1691</v>
      </c>
      <c r="B236" s="305" t="s">
        <v>1692</v>
      </c>
      <c r="C236" s="306"/>
      <c r="D236" s="306"/>
      <c r="E236" s="300"/>
      <c r="F236" s="301" t="str">
        <f t="shared" si="10"/>
        <v>否</v>
      </c>
      <c r="G236" s="285" t="str">
        <f t="shared" si="11"/>
        <v>项</v>
      </c>
    </row>
    <row r="237" ht="38" customHeight="1" spans="1:7">
      <c r="A237" s="304" t="s">
        <v>1693</v>
      </c>
      <c r="B237" s="305" t="s">
        <v>1694</v>
      </c>
      <c r="C237" s="306"/>
      <c r="D237" s="306"/>
      <c r="E237" s="300"/>
      <c r="F237" s="301" t="str">
        <f t="shared" si="10"/>
        <v>否</v>
      </c>
      <c r="G237" s="285" t="str">
        <f t="shared" si="11"/>
        <v>项</v>
      </c>
    </row>
    <row r="238" ht="38" customHeight="1" spans="1:7">
      <c r="A238" s="304" t="s">
        <v>1695</v>
      </c>
      <c r="B238" s="305" t="s">
        <v>1696</v>
      </c>
      <c r="C238" s="306"/>
      <c r="D238" s="306"/>
      <c r="E238" s="300"/>
      <c r="F238" s="301" t="str">
        <f t="shared" si="10"/>
        <v>否</v>
      </c>
      <c r="G238" s="285" t="str">
        <f t="shared" si="11"/>
        <v>项</v>
      </c>
    </row>
    <row r="239" ht="38" customHeight="1" spans="1:7">
      <c r="A239" s="304" t="s">
        <v>1697</v>
      </c>
      <c r="B239" s="305" t="s">
        <v>1698</v>
      </c>
      <c r="C239" s="306"/>
      <c r="D239" s="306"/>
      <c r="E239" s="300"/>
      <c r="F239" s="301" t="str">
        <f t="shared" si="10"/>
        <v>否</v>
      </c>
      <c r="G239" s="285" t="str">
        <f t="shared" si="11"/>
        <v>项</v>
      </c>
    </row>
    <row r="240" ht="38" customHeight="1" spans="1:7">
      <c r="A240" s="304" t="s">
        <v>1699</v>
      </c>
      <c r="B240" s="305" t="s">
        <v>1700</v>
      </c>
      <c r="C240" s="306"/>
      <c r="D240" s="306"/>
      <c r="E240" s="300"/>
      <c r="F240" s="301" t="str">
        <f t="shared" si="10"/>
        <v>否</v>
      </c>
      <c r="G240" s="285" t="str">
        <f t="shared" si="11"/>
        <v>项</v>
      </c>
    </row>
    <row r="241" s="278" customFormat="1" ht="38" customHeight="1" spans="1:7">
      <c r="A241" s="304" t="s">
        <v>1701</v>
      </c>
      <c r="B241" s="305" t="s">
        <v>1702</v>
      </c>
      <c r="C241" s="306"/>
      <c r="D241" s="306"/>
      <c r="E241" s="300"/>
      <c r="F241" s="301" t="str">
        <f t="shared" si="10"/>
        <v>否</v>
      </c>
      <c r="G241" s="285" t="str">
        <f t="shared" si="11"/>
        <v>项</v>
      </c>
    </row>
    <row r="242" ht="38" customHeight="1" spans="1:7">
      <c r="A242" s="304" t="s">
        <v>1703</v>
      </c>
      <c r="B242" s="305" t="s">
        <v>1704</v>
      </c>
      <c r="C242" s="306">
        <v>89</v>
      </c>
      <c r="D242" s="306">
        <v>100</v>
      </c>
      <c r="E242" s="300">
        <f>(D242-C242)/C242</f>
        <v>0.124</v>
      </c>
      <c r="F242" s="301" t="str">
        <f t="shared" si="10"/>
        <v>是</v>
      </c>
      <c r="G242" s="285" t="str">
        <f t="shared" si="11"/>
        <v>项</v>
      </c>
    </row>
    <row r="243" ht="38" customHeight="1" spans="1:7">
      <c r="A243" s="304" t="s">
        <v>1705</v>
      </c>
      <c r="B243" s="305" t="s">
        <v>1706</v>
      </c>
      <c r="C243" s="306"/>
      <c r="D243" s="306"/>
      <c r="E243" s="300"/>
      <c r="F243" s="301" t="str">
        <f t="shared" si="10"/>
        <v>否</v>
      </c>
      <c r="G243" s="285" t="str">
        <f t="shared" si="11"/>
        <v>项</v>
      </c>
    </row>
    <row r="244" ht="38" customHeight="1" spans="1:7">
      <c r="A244" s="313" t="s">
        <v>1707</v>
      </c>
      <c r="B244" s="298" t="s">
        <v>1708</v>
      </c>
      <c r="C244" s="299"/>
      <c r="D244" s="299"/>
      <c r="E244" s="300"/>
      <c r="F244" s="301" t="str">
        <f t="shared" si="10"/>
        <v>是</v>
      </c>
      <c r="G244" s="285" t="str">
        <f t="shared" si="11"/>
        <v>类</v>
      </c>
    </row>
    <row r="245" ht="38" customHeight="1" spans="1:7">
      <c r="A245" s="314" t="s">
        <v>1709</v>
      </c>
      <c r="B245" s="302" t="s">
        <v>1710</v>
      </c>
      <c r="C245" s="303"/>
      <c r="D245" s="303"/>
      <c r="E245" s="300"/>
      <c r="F245" s="301" t="str">
        <f t="shared" si="10"/>
        <v>否</v>
      </c>
      <c r="G245" s="285" t="str">
        <f t="shared" si="11"/>
        <v>款</v>
      </c>
    </row>
    <row r="246" ht="38" customHeight="1" spans="1:7">
      <c r="A246" s="314" t="s">
        <v>1711</v>
      </c>
      <c r="B246" s="305" t="s">
        <v>1712</v>
      </c>
      <c r="C246" s="306"/>
      <c r="D246" s="306"/>
      <c r="E246" s="300"/>
      <c r="F246" s="301" t="str">
        <f t="shared" si="10"/>
        <v>否</v>
      </c>
      <c r="G246" s="285" t="str">
        <f t="shared" si="11"/>
        <v>项</v>
      </c>
    </row>
    <row r="247" ht="38" customHeight="1" spans="1:7">
      <c r="A247" s="314" t="s">
        <v>1713</v>
      </c>
      <c r="B247" s="305" t="s">
        <v>1714</v>
      </c>
      <c r="C247" s="306"/>
      <c r="D247" s="306"/>
      <c r="E247" s="300"/>
      <c r="F247" s="301" t="str">
        <f t="shared" si="10"/>
        <v>否</v>
      </c>
      <c r="G247" s="285" t="str">
        <f t="shared" si="11"/>
        <v>项</v>
      </c>
    </row>
    <row r="248" ht="38" customHeight="1" spans="1:7">
      <c r="A248" s="314" t="s">
        <v>1715</v>
      </c>
      <c r="B248" s="305" t="s">
        <v>1716</v>
      </c>
      <c r="C248" s="306"/>
      <c r="D248" s="306"/>
      <c r="E248" s="300"/>
      <c r="F248" s="301" t="str">
        <f t="shared" si="10"/>
        <v>否</v>
      </c>
      <c r="G248" s="285" t="str">
        <f t="shared" si="11"/>
        <v>项</v>
      </c>
    </row>
    <row r="249" ht="38" customHeight="1" spans="1:7">
      <c r="A249" s="314" t="s">
        <v>1717</v>
      </c>
      <c r="B249" s="305" t="s">
        <v>1718</v>
      </c>
      <c r="C249" s="306"/>
      <c r="D249" s="306"/>
      <c r="E249" s="300"/>
      <c r="F249" s="301" t="str">
        <f t="shared" si="10"/>
        <v>否</v>
      </c>
      <c r="G249" s="285" t="str">
        <f t="shared" si="11"/>
        <v>项</v>
      </c>
    </row>
    <row r="250" ht="38" customHeight="1" spans="1:7">
      <c r="A250" s="314" t="s">
        <v>1719</v>
      </c>
      <c r="B250" s="305" t="s">
        <v>1720</v>
      </c>
      <c r="C250" s="306"/>
      <c r="D250" s="306"/>
      <c r="E250" s="300"/>
      <c r="F250" s="301" t="str">
        <f t="shared" si="10"/>
        <v>否</v>
      </c>
      <c r="G250" s="285" t="str">
        <f t="shared" si="11"/>
        <v>项</v>
      </c>
    </row>
    <row r="251" ht="38" customHeight="1" spans="1:7">
      <c r="A251" s="314" t="s">
        <v>1721</v>
      </c>
      <c r="B251" s="305" t="s">
        <v>1722</v>
      </c>
      <c r="C251" s="306"/>
      <c r="D251" s="306"/>
      <c r="E251" s="300"/>
      <c r="F251" s="301" t="str">
        <f t="shared" si="10"/>
        <v>否</v>
      </c>
      <c r="G251" s="285" t="str">
        <f t="shared" si="11"/>
        <v>项</v>
      </c>
    </row>
    <row r="252" ht="38" customHeight="1" spans="1:7">
      <c r="A252" s="314" t="s">
        <v>1723</v>
      </c>
      <c r="B252" s="305" t="s">
        <v>1724</v>
      </c>
      <c r="C252" s="306"/>
      <c r="D252" s="306"/>
      <c r="E252" s="300"/>
      <c r="F252" s="301" t="str">
        <f t="shared" si="10"/>
        <v>否</v>
      </c>
      <c r="G252" s="285" t="str">
        <f t="shared" si="11"/>
        <v>项</v>
      </c>
    </row>
    <row r="253" ht="38" customHeight="1" spans="1:7">
      <c r="A253" s="314" t="s">
        <v>1725</v>
      </c>
      <c r="B253" s="305" t="s">
        <v>1726</v>
      </c>
      <c r="C253" s="306"/>
      <c r="D253" s="306"/>
      <c r="E253" s="300"/>
      <c r="F253" s="301" t="str">
        <f t="shared" si="10"/>
        <v>否</v>
      </c>
      <c r="G253" s="285" t="str">
        <f t="shared" si="11"/>
        <v>项</v>
      </c>
    </row>
    <row r="254" ht="38" customHeight="1" spans="1:7">
      <c r="A254" s="314" t="s">
        <v>1727</v>
      </c>
      <c r="B254" s="305" t="s">
        <v>1728</v>
      </c>
      <c r="C254" s="306"/>
      <c r="D254" s="306"/>
      <c r="E254" s="300"/>
      <c r="F254" s="301" t="str">
        <f t="shared" si="10"/>
        <v>否</v>
      </c>
      <c r="G254" s="285" t="str">
        <f t="shared" si="11"/>
        <v>项</v>
      </c>
    </row>
    <row r="255" ht="38" customHeight="1" spans="1:7">
      <c r="A255" s="314" t="s">
        <v>1729</v>
      </c>
      <c r="B255" s="305" t="s">
        <v>1730</v>
      </c>
      <c r="C255" s="306"/>
      <c r="D255" s="306"/>
      <c r="E255" s="300"/>
      <c r="F255" s="301" t="str">
        <f t="shared" si="10"/>
        <v>否</v>
      </c>
      <c r="G255" s="285" t="str">
        <f t="shared" si="11"/>
        <v>项</v>
      </c>
    </row>
    <row r="256" ht="38" customHeight="1" spans="1:7">
      <c r="A256" s="314" t="s">
        <v>1731</v>
      </c>
      <c r="B256" s="305" t="s">
        <v>1732</v>
      </c>
      <c r="C256" s="306"/>
      <c r="D256" s="306"/>
      <c r="E256" s="300"/>
      <c r="F256" s="301" t="str">
        <f t="shared" si="10"/>
        <v>否</v>
      </c>
      <c r="G256" s="285" t="str">
        <f t="shared" si="11"/>
        <v>项</v>
      </c>
    </row>
    <row r="257" ht="38" customHeight="1" spans="1:7">
      <c r="A257" s="314" t="s">
        <v>1733</v>
      </c>
      <c r="B257" s="305" t="s">
        <v>1734</v>
      </c>
      <c r="C257" s="306"/>
      <c r="D257" s="306"/>
      <c r="E257" s="300"/>
      <c r="F257" s="301" t="str">
        <f t="shared" si="10"/>
        <v>否</v>
      </c>
      <c r="G257" s="285" t="str">
        <f t="shared" si="11"/>
        <v>项</v>
      </c>
    </row>
    <row r="258" ht="38" customHeight="1" spans="1:7">
      <c r="A258" s="314" t="s">
        <v>1735</v>
      </c>
      <c r="B258" s="302" t="s">
        <v>1736</v>
      </c>
      <c r="C258" s="303"/>
      <c r="D258" s="303"/>
      <c r="E258" s="300"/>
      <c r="F258" s="301" t="str">
        <f t="shared" si="10"/>
        <v>否</v>
      </c>
      <c r="G258" s="285" t="str">
        <f t="shared" si="11"/>
        <v>款</v>
      </c>
    </row>
    <row r="259" ht="38" customHeight="1" spans="1:7">
      <c r="A259" s="314" t="s">
        <v>1737</v>
      </c>
      <c r="B259" s="305" t="s">
        <v>1738</v>
      </c>
      <c r="C259" s="306"/>
      <c r="D259" s="306"/>
      <c r="E259" s="300"/>
      <c r="F259" s="301" t="str">
        <f t="shared" si="10"/>
        <v>否</v>
      </c>
      <c r="G259" s="285" t="str">
        <f t="shared" si="11"/>
        <v>项</v>
      </c>
    </row>
    <row r="260" ht="38" customHeight="1" spans="1:7">
      <c r="A260" s="314" t="s">
        <v>1739</v>
      </c>
      <c r="B260" s="305" t="s">
        <v>1740</v>
      </c>
      <c r="C260" s="306"/>
      <c r="D260" s="306"/>
      <c r="E260" s="300"/>
      <c r="F260" s="301" t="str">
        <f t="shared" si="10"/>
        <v>否</v>
      </c>
      <c r="G260" s="285" t="str">
        <f t="shared" si="11"/>
        <v>项</v>
      </c>
    </row>
    <row r="261" ht="38" customHeight="1" spans="1:7">
      <c r="A261" s="314" t="s">
        <v>1741</v>
      </c>
      <c r="B261" s="305" t="s">
        <v>1742</v>
      </c>
      <c r="C261" s="306"/>
      <c r="D261" s="306"/>
      <c r="E261" s="300"/>
      <c r="F261" s="301" t="str">
        <f t="shared" si="10"/>
        <v>否</v>
      </c>
      <c r="G261" s="285" t="str">
        <f t="shared" si="11"/>
        <v>项</v>
      </c>
    </row>
    <row r="262" ht="38" customHeight="1" spans="1:7">
      <c r="A262" s="314" t="s">
        <v>1743</v>
      </c>
      <c r="B262" s="305" t="s">
        <v>1744</v>
      </c>
      <c r="C262" s="306"/>
      <c r="D262" s="306"/>
      <c r="E262" s="300"/>
      <c r="F262" s="301" t="str">
        <f t="shared" si="10"/>
        <v>否</v>
      </c>
      <c r="G262" s="285" t="str">
        <f t="shared" si="11"/>
        <v>项</v>
      </c>
    </row>
    <row r="263" ht="38" customHeight="1" spans="1:7">
      <c r="A263" s="314" t="s">
        <v>1745</v>
      </c>
      <c r="B263" s="305" t="s">
        <v>1746</v>
      </c>
      <c r="C263" s="306"/>
      <c r="D263" s="306"/>
      <c r="E263" s="300"/>
      <c r="F263" s="301" t="str">
        <f t="shared" si="10"/>
        <v>否</v>
      </c>
      <c r="G263" s="285" t="str">
        <f t="shared" si="11"/>
        <v>项</v>
      </c>
    </row>
    <row r="264" ht="38" customHeight="1" spans="1:7">
      <c r="A264" s="314" t="s">
        <v>1747</v>
      </c>
      <c r="B264" s="305" t="s">
        <v>1748</v>
      </c>
      <c r="C264" s="306"/>
      <c r="D264" s="306"/>
      <c r="E264" s="300"/>
      <c r="F264" s="301" t="str">
        <f t="shared" si="10"/>
        <v>否</v>
      </c>
      <c r="G264" s="285" t="str">
        <f t="shared" si="11"/>
        <v>项</v>
      </c>
    </row>
    <row r="265" ht="38" customHeight="1" spans="1:6">
      <c r="A265" s="297"/>
      <c r="B265" s="298"/>
      <c r="C265" s="311"/>
      <c r="D265" s="311"/>
      <c r="E265" s="300"/>
      <c r="F265" s="301" t="str">
        <f>IF(LEN(A265)=3,"是",IF(B265&lt;&gt;"",IF(SUM(C265:D265)&lt;&gt;0,"是","否"),"是"))</f>
        <v>是</v>
      </c>
    </row>
    <row r="266" ht="38" customHeight="1" spans="1:6">
      <c r="A266" s="316"/>
      <c r="B266" s="317" t="s">
        <v>1749</v>
      </c>
      <c r="C266" s="299">
        <v>105353</v>
      </c>
      <c r="D266" s="299">
        <v>57896</v>
      </c>
      <c r="E266" s="300">
        <f>(D266-C266)/C266</f>
        <v>-0.45</v>
      </c>
      <c r="F266" s="301" t="s">
        <v>1750</v>
      </c>
    </row>
    <row r="267" ht="38" customHeight="1" spans="1:6">
      <c r="A267" s="369" t="s">
        <v>1751</v>
      </c>
      <c r="B267" s="319" t="s">
        <v>119</v>
      </c>
      <c r="C267" s="320">
        <v>80263</v>
      </c>
      <c r="D267" s="320">
        <v>41340</v>
      </c>
      <c r="E267" s="300">
        <f>(D267-C267)/C267</f>
        <v>-0.485</v>
      </c>
      <c r="F267" s="301" t="str">
        <f t="shared" ref="F266:F274" si="12">IF(LEN(A267)=3,"是",IF(B267&lt;&gt;"",IF(SUM(C267:D267)&lt;&gt;0,"是","否"),"是"))</f>
        <v>是</v>
      </c>
    </row>
    <row r="268" ht="38" customHeight="1" spans="1:6">
      <c r="A268" s="369" t="s">
        <v>1752</v>
      </c>
      <c r="B268" s="370" t="s">
        <v>1753</v>
      </c>
      <c r="C268" s="320">
        <f>SUM(C269:C272)</f>
        <v>80263</v>
      </c>
      <c r="D268" s="320">
        <v>41340</v>
      </c>
      <c r="E268" s="300">
        <f>(D268-C268)/C268</f>
        <v>-0.485</v>
      </c>
      <c r="F268" s="301" t="str">
        <f t="shared" si="12"/>
        <v>是</v>
      </c>
    </row>
    <row r="269" ht="38" customHeight="1" spans="1:7">
      <c r="A269" s="371" t="s">
        <v>1754</v>
      </c>
      <c r="B269" s="326" t="s">
        <v>1755</v>
      </c>
      <c r="C269" s="323">
        <v>2564</v>
      </c>
      <c r="D269" s="324">
        <v>2850</v>
      </c>
      <c r="E269" s="300">
        <f>(D269-C269)/C269</f>
        <v>0.112</v>
      </c>
      <c r="F269" s="301" t="str">
        <f t="shared" si="12"/>
        <v>是</v>
      </c>
      <c r="G269" s="278"/>
    </row>
    <row r="270" ht="38" customHeight="1" spans="1:7">
      <c r="A270" s="371" t="s">
        <v>1756</v>
      </c>
      <c r="B270" s="326" t="s">
        <v>1757</v>
      </c>
      <c r="C270" s="323"/>
      <c r="D270" s="324"/>
      <c r="E270" s="300"/>
      <c r="F270" s="301" t="str">
        <f t="shared" si="12"/>
        <v>否</v>
      </c>
      <c r="G270" s="278"/>
    </row>
    <row r="271" ht="38" customHeight="1" spans="1:6">
      <c r="A271" s="372" t="s">
        <v>1758</v>
      </c>
      <c r="B271" s="321" t="s">
        <v>1759</v>
      </c>
      <c r="C271" s="327">
        <v>63213</v>
      </c>
      <c r="D271" s="328">
        <v>38490</v>
      </c>
      <c r="E271" s="300">
        <f>(D271-C271)/C271</f>
        <v>-0.391</v>
      </c>
      <c r="F271" s="301" t="str">
        <f t="shared" si="12"/>
        <v>是</v>
      </c>
    </row>
    <row r="272" ht="38" customHeight="1" spans="1:6">
      <c r="A272" s="372" t="s">
        <v>1760</v>
      </c>
      <c r="B272" s="321" t="s">
        <v>1761</v>
      </c>
      <c r="C272" s="327">
        <v>14486</v>
      </c>
      <c r="D272" s="328"/>
      <c r="E272" s="300">
        <f>(D272-C272)/C272</f>
        <v>-1</v>
      </c>
      <c r="F272" s="301" t="str">
        <f t="shared" si="12"/>
        <v>是</v>
      </c>
    </row>
    <row r="273" ht="38" customHeight="1" spans="1:6">
      <c r="A273" s="372" t="s">
        <v>1762</v>
      </c>
      <c r="B273" s="331" t="s">
        <v>1763</v>
      </c>
      <c r="C273" s="320">
        <v>7964</v>
      </c>
      <c r="D273" s="330">
        <v>1500</v>
      </c>
      <c r="E273" s="300">
        <f>(D273-C273)/C273</f>
        <v>-0.812</v>
      </c>
      <c r="F273" s="301" t="str">
        <f t="shared" si="12"/>
        <v>是</v>
      </c>
    </row>
    <row r="274" ht="38" customHeight="1" spans="1:6">
      <c r="A274" s="373"/>
      <c r="B274" s="333" t="s">
        <v>126</v>
      </c>
      <c r="C274" s="320">
        <v>193580</v>
      </c>
      <c r="D274" s="330">
        <v>100736</v>
      </c>
      <c r="E274" s="300">
        <f>(D274-C274)/C274</f>
        <v>-0.48</v>
      </c>
      <c r="F274" s="301" t="s">
        <v>1750</v>
      </c>
    </row>
    <row r="275" spans="3:3">
      <c r="C275" s="374"/>
    </row>
    <row r="277" spans="3:3">
      <c r="C277" s="374"/>
    </row>
    <row r="279" spans="3:3">
      <c r="C279" s="374"/>
    </row>
    <row r="280" spans="3:3">
      <c r="C280" s="374"/>
    </row>
    <row r="282" spans="3:3">
      <c r="C282" s="374"/>
    </row>
    <row r="283" spans="3:3">
      <c r="C283" s="374"/>
    </row>
    <row r="284" spans="3:3">
      <c r="C284" s="374"/>
    </row>
    <row r="285" spans="3:3">
      <c r="C285" s="374"/>
    </row>
    <row r="287" spans="3:3">
      <c r="C287" s="374"/>
    </row>
  </sheetData>
  <mergeCells count="1">
    <mergeCell ref="B1:E1"/>
  </mergeCells>
  <conditionalFormatting sqref="B273">
    <cfRule type="expression" dxfId="1" priority="3" stopIfTrue="1">
      <formula>"len($A:$A)=3"</formula>
    </cfRule>
  </conditionalFormatting>
  <conditionalFormatting sqref="C273">
    <cfRule type="expression" dxfId="1" priority="2" stopIfTrue="1">
      <formula>"len($A:$A)=3"</formula>
    </cfRule>
  </conditionalFormatting>
  <conditionalFormatting sqref="D273">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1"/>
  <dimension ref="A1:F37"/>
  <sheetViews>
    <sheetView showGridLines="0" showZeros="0" view="pageBreakPreview" zoomScaleNormal="115" workbookViewId="0">
      <pane ySplit="3" topLeftCell="A4" activePane="bottomLeft" state="frozen"/>
      <selection/>
      <selection pane="bottomLeft" activeCell="B1" sqref="B1:E1"/>
    </sheetView>
  </sheetViews>
  <sheetFormatPr defaultColWidth="9" defaultRowHeight="14.25" outlineLevelCol="5"/>
  <cols>
    <col min="1" max="1" width="15" style="150" hidden="1" customWidth="1"/>
    <col min="2" max="2" width="50.75" style="150" customWidth="1"/>
    <col min="3" max="4" width="20.6333333333333" style="150" customWidth="1"/>
    <col min="5" max="5" width="20.6333333333333" style="338" customWidth="1"/>
    <col min="6" max="6" width="3.75" style="150" hidden="1" customWidth="1"/>
    <col min="7" max="16384" width="9" style="150"/>
  </cols>
  <sheetData>
    <row r="1" ht="45" customHeight="1" spans="1:6">
      <c r="A1" s="152"/>
      <c r="B1" s="286" t="s">
        <v>1764</v>
      </c>
      <c r="C1" s="286"/>
      <c r="D1" s="286"/>
      <c r="E1" s="286"/>
      <c r="F1" s="152"/>
    </row>
    <row r="2" s="336" customFormat="1" ht="20.1" customHeight="1" spans="1:6">
      <c r="A2" s="339"/>
      <c r="B2" s="340"/>
      <c r="C2" s="341"/>
      <c r="D2" s="340"/>
      <c r="E2" s="342" t="s">
        <v>1</v>
      </c>
      <c r="F2" s="339"/>
    </row>
    <row r="3" s="337" customFormat="1" ht="45" customHeight="1" spans="1:6">
      <c r="A3" s="343" t="s">
        <v>2</v>
      </c>
      <c r="B3" s="344" t="s">
        <v>3</v>
      </c>
      <c r="C3" s="170" t="s">
        <v>128</v>
      </c>
      <c r="D3" s="170" t="s">
        <v>5</v>
      </c>
      <c r="E3" s="170" t="s">
        <v>129</v>
      </c>
      <c r="F3" s="345" t="s">
        <v>134</v>
      </c>
    </row>
    <row r="4" s="337" customFormat="1" ht="36" customHeight="1" spans="1:6">
      <c r="A4" s="304" t="s">
        <v>1242</v>
      </c>
      <c r="B4" s="298" t="s">
        <v>1243</v>
      </c>
      <c r="C4" s="346"/>
      <c r="D4" s="346"/>
      <c r="E4" s="300"/>
      <c r="F4" s="347" t="str">
        <f t="shared" ref="F4:F29" si="0">IF(LEN(A4)=7,"是",IF(B4&lt;&gt;"",IF(SUM(C4:D4)&lt;&gt;0,"是","否"),"是"))</f>
        <v>是</v>
      </c>
    </row>
    <row r="5" ht="36" customHeight="1" spans="1:6">
      <c r="A5" s="304" t="s">
        <v>1244</v>
      </c>
      <c r="B5" s="298" t="s">
        <v>1245</v>
      </c>
      <c r="C5" s="346"/>
      <c r="D5" s="346"/>
      <c r="E5" s="300"/>
      <c r="F5" s="347" t="str">
        <f t="shared" si="0"/>
        <v>是</v>
      </c>
    </row>
    <row r="6" ht="36" customHeight="1" spans="1:6">
      <c r="A6" s="304" t="s">
        <v>1246</v>
      </c>
      <c r="B6" s="298" t="s">
        <v>1247</v>
      </c>
      <c r="C6" s="346"/>
      <c r="D6" s="346"/>
      <c r="E6" s="300"/>
      <c r="F6" s="347" t="str">
        <f t="shared" si="0"/>
        <v>是</v>
      </c>
    </row>
    <row r="7" ht="36" customHeight="1" spans="1:6">
      <c r="A7" s="304" t="s">
        <v>1248</v>
      </c>
      <c r="B7" s="298" t="s">
        <v>1249</v>
      </c>
      <c r="C7" s="346"/>
      <c r="D7" s="346"/>
      <c r="E7" s="300"/>
      <c r="F7" s="347" t="str">
        <f t="shared" si="0"/>
        <v>是</v>
      </c>
    </row>
    <row r="8" ht="36" customHeight="1" spans="1:6">
      <c r="A8" s="304" t="s">
        <v>1250</v>
      </c>
      <c r="B8" s="298" t="s">
        <v>1251</v>
      </c>
      <c r="C8" s="346"/>
      <c r="D8" s="346"/>
      <c r="E8" s="300"/>
      <c r="F8" s="347" t="str">
        <f t="shared" si="0"/>
        <v>是</v>
      </c>
    </row>
    <row r="9" ht="36" customHeight="1" spans="1:6">
      <c r="A9" s="304" t="s">
        <v>1252</v>
      </c>
      <c r="B9" s="298" t="s">
        <v>1253</v>
      </c>
      <c r="C9" s="346"/>
      <c r="D9" s="346"/>
      <c r="E9" s="300"/>
      <c r="F9" s="347" t="str">
        <f t="shared" si="0"/>
        <v>是</v>
      </c>
    </row>
    <row r="10" ht="36" customHeight="1" spans="1:6">
      <c r="A10" s="304" t="s">
        <v>1254</v>
      </c>
      <c r="B10" s="298" t="s">
        <v>1255</v>
      </c>
      <c r="C10" s="348">
        <v>71234</v>
      </c>
      <c r="D10" s="348">
        <v>70000</v>
      </c>
      <c r="E10" s="300">
        <f>(D10-C10)/C10</f>
        <v>-0.017</v>
      </c>
      <c r="F10" s="347" t="str">
        <f t="shared" si="0"/>
        <v>是</v>
      </c>
    </row>
    <row r="11" ht="36" hidden="1" customHeight="1" spans="1:6">
      <c r="A11" s="304" t="s">
        <v>1256</v>
      </c>
      <c r="B11" s="305" t="s">
        <v>1257</v>
      </c>
      <c r="C11" s="349"/>
      <c r="D11" s="349"/>
      <c r="E11" s="300"/>
      <c r="F11" s="147" t="str">
        <f t="shared" si="0"/>
        <v>否</v>
      </c>
    </row>
    <row r="12" ht="36" hidden="1" customHeight="1" spans="1:6">
      <c r="A12" s="304" t="s">
        <v>1258</v>
      </c>
      <c r="B12" s="305" t="s">
        <v>1259</v>
      </c>
      <c r="C12" s="349"/>
      <c r="D12" s="349"/>
      <c r="E12" s="300"/>
      <c r="F12" s="347" t="str">
        <f t="shared" si="0"/>
        <v>否</v>
      </c>
    </row>
    <row r="13" ht="36" hidden="1" customHeight="1" spans="1:6">
      <c r="A13" s="304" t="s">
        <v>1260</v>
      </c>
      <c r="B13" s="305" t="s">
        <v>1261</v>
      </c>
      <c r="C13" s="349"/>
      <c r="D13" s="349"/>
      <c r="E13" s="300"/>
      <c r="F13" s="347" t="str">
        <f t="shared" si="0"/>
        <v>否</v>
      </c>
    </row>
    <row r="14" ht="36" hidden="1" customHeight="1" spans="1:6">
      <c r="A14" s="304" t="s">
        <v>1262</v>
      </c>
      <c r="B14" s="305" t="s">
        <v>1263</v>
      </c>
      <c r="C14" s="349"/>
      <c r="D14" s="349"/>
      <c r="E14" s="300"/>
      <c r="F14" s="347" t="str">
        <f t="shared" si="0"/>
        <v>否</v>
      </c>
    </row>
    <row r="15" ht="36" hidden="1" customHeight="1" spans="1:6">
      <c r="A15" s="304" t="s">
        <v>1264</v>
      </c>
      <c r="B15" s="302" t="s">
        <v>1265</v>
      </c>
      <c r="C15" s="349"/>
      <c r="D15" s="349"/>
      <c r="E15" s="300"/>
      <c r="F15" s="347" t="str">
        <f t="shared" si="0"/>
        <v>否</v>
      </c>
    </row>
    <row r="16" ht="36" customHeight="1" spans="1:6">
      <c r="A16" s="350" t="s">
        <v>1266</v>
      </c>
      <c r="B16" s="159" t="s">
        <v>1267</v>
      </c>
      <c r="C16" s="346"/>
      <c r="D16" s="346"/>
      <c r="E16" s="300"/>
      <c r="F16" s="347" t="str">
        <f t="shared" si="0"/>
        <v>是</v>
      </c>
    </row>
    <row r="17" ht="36" customHeight="1" spans="1:6">
      <c r="A17" s="350" t="s">
        <v>1268</v>
      </c>
      <c r="B17" s="159" t="s">
        <v>1269</v>
      </c>
      <c r="C17" s="346"/>
      <c r="D17" s="346"/>
      <c r="E17" s="300"/>
      <c r="F17" s="347" t="str">
        <f t="shared" si="0"/>
        <v>是</v>
      </c>
    </row>
    <row r="18" ht="36" hidden="1" customHeight="1" spans="1:6">
      <c r="A18" s="350" t="s">
        <v>1270</v>
      </c>
      <c r="B18" s="180" t="s">
        <v>1271</v>
      </c>
      <c r="C18" s="349"/>
      <c r="D18" s="349"/>
      <c r="E18" s="300"/>
      <c r="F18" s="347" t="str">
        <f t="shared" si="0"/>
        <v>否</v>
      </c>
    </row>
    <row r="19" ht="36" hidden="1" customHeight="1" spans="1:6">
      <c r="A19" s="350" t="s">
        <v>1272</v>
      </c>
      <c r="B19" s="180" t="s">
        <v>1273</v>
      </c>
      <c r="C19" s="349"/>
      <c r="D19" s="349"/>
      <c r="E19" s="300"/>
      <c r="F19" s="347" t="str">
        <f t="shared" si="0"/>
        <v>否</v>
      </c>
    </row>
    <row r="20" ht="36" customHeight="1" spans="1:6">
      <c r="A20" s="350" t="s">
        <v>1274</v>
      </c>
      <c r="B20" s="159" t="s">
        <v>1275</v>
      </c>
      <c r="C20" s="346">
        <v>4</v>
      </c>
      <c r="D20" s="346"/>
      <c r="E20" s="300">
        <f>(D20-C20)/C20</f>
        <v>-1</v>
      </c>
      <c r="F20" s="347" t="str">
        <f t="shared" si="0"/>
        <v>是</v>
      </c>
    </row>
    <row r="21" ht="36" customHeight="1" spans="1:6">
      <c r="A21" s="350" t="s">
        <v>1276</v>
      </c>
      <c r="B21" s="159" t="s">
        <v>1277</v>
      </c>
      <c r="C21" s="346"/>
      <c r="D21" s="346"/>
      <c r="E21" s="300"/>
      <c r="F21" s="347" t="str">
        <f t="shared" si="0"/>
        <v>是</v>
      </c>
    </row>
    <row r="22" ht="36" customHeight="1" spans="1:6">
      <c r="A22" s="350" t="s">
        <v>1278</v>
      </c>
      <c r="B22" s="159" t="s">
        <v>1279</v>
      </c>
      <c r="C22" s="346"/>
      <c r="D22" s="346"/>
      <c r="E22" s="300"/>
      <c r="F22" s="347" t="str">
        <f t="shared" si="0"/>
        <v>是</v>
      </c>
    </row>
    <row r="23" ht="36" customHeight="1" spans="1:6">
      <c r="A23" s="304" t="s">
        <v>1280</v>
      </c>
      <c r="B23" s="298" t="s">
        <v>1281</v>
      </c>
      <c r="C23" s="346"/>
      <c r="D23" s="346"/>
      <c r="E23" s="300"/>
      <c r="F23" s="347" t="str">
        <f t="shared" si="0"/>
        <v>是</v>
      </c>
    </row>
    <row r="24" ht="36" customHeight="1" spans="1:6">
      <c r="A24" s="304" t="s">
        <v>1282</v>
      </c>
      <c r="B24" s="298" t="s">
        <v>1283</v>
      </c>
      <c r="C24" s="348">
        <v>1175</v>
      </c>
      <c r="D24" s="348">
        <v>900</v>
      </c>
      <c r="E24" s="300">
        <f t="shared" ref="E24:E32" si="1">(D24-C24)/C24</f>
        <v>-0.234</v>
      </c>
      <c r="F24" s="347" t="str">
        <f t="shared" si="0"/>
        <v>是</v>
      </c>
    </row>
    <row r="25" ht="36" customHeight="1" spans="1:6">
      <c r="A25" s="304" t="s">
        <v>1284</v>
      </c>
      <c r="B25" s="298" t="s">
        <v>1285</v>
      </c>
      <c r="C25" s="346"/>
      <c r="D25" s="346"/>
      <c r="E25" s="300"/>
      <c r="F25" s="347" t="str">
        <f t="shared" si="0"/>
        <v>是</v>
      </c>
    </row>
    <row r="26" ht="36" customHeight="1" spans="1:6">
      <c r="A26" s="304" t="s">
        <v>1286</v>
      </c>
      <c r="B26" s="298" t="s">
        <v>1287</v>
      </c>
      <c r="C26" s="346"/>
      <c r="D26" s="346"/>
      <c r="E26" s="300"/>
      <c r="F26" s="347" t="str">
        <f t="shared" si="0"/>
        <v>是</v>
      </c>
    </row>
    <row r="27" ht="36" hidden="1" customHeight="1" spans="1:6">
      <c r="A27" s="304" t="s">
        <v>1288</v>
      </c>
      <c r="B27" s="298" t="s">
        <v>1289</v>
      </c>
      <c r="C27" s="348">
        <v>8455</v>
      </c>
      <c r="D27" s="348">
        <v>10000</v>
      </c>
      <c r="E27" s="300">
        <f t="shared" si="1"/>
        <v>0.183</v>
      </c>
      <c r="F27" s="347" t="str">
        <f t="shared" si="0"/>
        <v>是</v>
      </c>
    </row>
    <row r="28" ht="36" customHeight="1" spans="1:6">
      <c r="A28" s="304"/>
      <c r="B28" s="302"/>
      <c r="C28" s="349"/>
      <c r="D28" s="349"/>
      <c r="E28" s="300"/>
      <c r="F28" s="147" t="str">
        <f t="shared" si="0"/>
        <v>是</v>
      </c>
    </row>
    <row r="29" ht="36" customHeight="1" spans="1:6">
      <c r="A29" s="316"/>
      <c r="B29" s="317" t="s">
        <v>1765</v>
      </c>
      <c r="C29" s="346">
        <v>80868</v>
      </c>
      <c r="D29" s="346">
        <v>80900</v>
      </c>
      <c r="E29" s="300">
        <f t="shared" si="1"/>
        <v>0</v>
      </c>
      <c r="F29" s="147" t="s">
        <v>1750</v>
      </c>
    </row>
    <row r="30" ht="36" customHeight="1" spans="1:6">
      <c r="A30" s="351">
        <v>105</v>
      </c>
      <c r="B30" s="352" t="s">
        <v>1291</v>
      </c>
      <c r="C30" s="353">
        <v>91864</v>
      </c>
      <c r="D30" s="353">
        <v>1350</v>
      </c>
      <c r="E30" s="300">
        <f t="shared" si="1"/>
        <v>-0.985</v>
      </c>
      <c r="F30" s="147" t="s">
        <v>1750</v>
      </c>
    </row>
    <row r="31" ht="36" customHeight="1" spans="1:6">
      <c r="A31" s="351">
        <v>110</v>
      </c>
      <c r="B31" s="352" t="s">
        <v>59</v>
      </c>
      <c r="C31" s="354">
        <f>SUM(C32:C35)</f>
        <v>20848</v>
      </c>
      <c r="D31" s="354">
        <f>SUM(D32:D35)</f>
        <v>18486</v>
      </c>
      <c r="E31" s="300">
        <f t="shared" si="1"/>
        <v>-0.113</v>
      </c>
      <c r="F31" s="147" t="s">
        <v>1750</v>
      </c>
    </row>
    <row r="32" ht="36" hidden="1" customHeight="1" spans="1:6">
      <c r="A32" s="355">
        <v>11004</v>
      </c>
      <c r="B32" s="356" t="s">
        <v>1766</v>
      </c>
      <c r="C32" s="357">
        <v>6822</v>
      </c>
      <c r="D32" s="357">
        <v>4000</v>
      </c>
      <c r="E32" s="300">
        <f t="shared" si="1"/>
        <v>-0.414</v>
      </c>
      <c r="F32" s="147" t="s">
        <v>1767</v>
      </c>
    </row>
    <row r="33" ht="36" hidden="1" customHeight="1" spans="1:6">
      <c r="A33" s="355">
        <v>1100401</v>
      </c>
      <c r="B33" s="356" t="s">
        <v>1293</v>
      </c>
      <c r="C33" s="358"/>
      <c r="D33" s="359"/>
      <c r="E33" s="300"/>
      <c r="F33" s="147" t="s">
        <v>1767</v>
      </c>
    </row>
    <row r="34" ht="36" hidden="1" customHeight="1" spans="1:6">
      <c r="A34" s="355">
        <v>1100402</v>
      </c>
      <c r="B34" s="356" t="s">
        <v>1768</v>
      </c>
      <c r="C34" s="358"/>
      <c r="D34" s="359"/>
      <c r="E34" s="300"/>
      <c r="F34" s="147" t="s">
        <v>1767</v>
      </c>
    </row>
    <row r="35" ht="36" hidden="1" customHeight="1" spans="1:6">
      <c r="A35" s="355">
        <v>11008</v>
      </c>
      <c r="B35" s="356" t="s">
        <v>62</v>
      </c>
      <c r="C35" s="360">
        <v>14026</v>
      </c>
      <c r="D35" s="353">
        <v>14486</v>
      </c>
      <c r="E35" s="300">
        <f>(D35-C35)/C35</f>
        <v>0.033</v>
      </c>
      <c r="F35" s="147" t="s">
        <v>1767</v>
      </c>
    </row>
    <row r="36" ht="36" hidden="1" customHeight="1" spans="1:6">
      <c r="A36" s="361">
        <v>11009</v>
      </c>
      <c r="B36" s="362" t="s">
        <v>63</v>
      </c>
      <c r="C36" s="358">
        <v>0</v>
      </c>
      <c r="D36" s="359"/>
      <c r="E36" s="300"/>
      <c r="F36" s="147" t="s">
        <v>1767</v>
      </c>
    </row>
    <row r="37" ht="36" customHeight="1" spans="1:6">
      <c r="A37" s="363"/>
      <c r="B37" s="364" t="s">
        <v>66</v>
      </c>
      <c r="C37" s="357">
        <v>193580</v>
      </c>
      <c r="D37" s="365">
        <v>100736</v>
      </c>
      <c r="E37" s="300">
        <f>(D37-C37)/C37</f>
        <v>-0.48</v>
      </c>
      <c r="F37" s="147" t="s">
        <v>1750</v>
      </c>
    </row>
  </sheetData>
  <autoFilter ref="A3:F37">
    <filterColumn colId="5">
      <customFilters>
        <customFilter operator="equal" val="是"/>
      </customFilters>
    </filterColumn>
    <extLst/>
  </autoFilter>
  <mergeCells count="1">
    <mergeCell ref="B1:E1"/>
  </mergeCells>
  <conditionalFormatting sqref="B30">
    <cfRule type="expression" dxfId="1" priority="10" stopIfTrue="1">
      <formula>"len($A:$A)=3"</formula>
    </cfRule>
  </conditionalFormatting>
  <conditionalFormatting sqref="B31:B34">
    <cfRule type="expression" dxfId="1" priority="6" stopIfTrue="1">
      <formula>"len($A:$A)=3"</formula>
    </cfRule>
  </conditionalFormatting>
  <conditionalFormatting sqref="C30:C35 D31:D34">
    <cfRule type="expression" dxfId="1" priority="2" stopIfTrue="1">
      <formula>"len($A:$A)=3"</formula>
    </cfRule>
  </conditionalFormatting>
  <conditionalFormatting sqref="D30 D33:D35">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G279"/>
  <sheetViews>
    <sheetView showGridLines="0" showZeros="0" view="pageBreakPreview" zoomScaleNormal="115" workbookViewId="0">
      <pane ySplit="3" topLeftCell="A198" activePane="bottomLeft" state="frozen"/>
      <selection/>
      <selection pane="bottomLeft" activeCell="M209" sqref="M209"/>
    </sheetView>
  </sheetViews>
  <sheetFormatPr defaultColWidth="9" defaultRowHeight="14.25" outlineLevelCol="6"/>
  <cols>
    <col min="1" max="1" width="13.5" style="278" hidden="1" customWidth="1"/>
    <col min="2" max="2" width="50.75" style="278" customWidth="1"/>
    <col min="3" max="4" width="20.6333333333333" style="282" customWidth="1"/>
    <col min="5" max="5" width="20.6333333333333" style="283" customWidth="1"/>
    <col min="6" max="6" width="3.75" style="284" hidden="1" customWidth="1"/>
    <col min="7" max="7" width="9" style="278" hidden="1" customWidth="1"/>
    <col min="8" max="16384" width="9" style="278"/>
  </cols>
  <sheetData>
    <row r="1" s="278" customFormat="1" ht="45" customHeight="1" spans="1:7">
      <c r="A1" s="285"/>
      <c r="B1" s="286" t="s">
        <v>1769</v>
      </c>
      <c r="C1" s="286"/>
      <c r="D1" s="286"/>
      <c r="E1" s="286"/>
      <c r="F1" s="287"/>
      <c r="G1" s="285"/>
    </row>
    <row r="2" s="279" customFormat="1" ht="20.1" customHeight="1" spans="1:7">
      <c r="A2" s="288"/>
      <c r="B2" s="289"/>
      <c r="C2" s="289"/>
      <c r="D2" s="289"/>
      <c r="E2" s="290" t="s">
        <v>1</v>
      </c>
      <c r="F2" s="291"/>
      <c r="G2" s="288"/>
    </row>
    <row r="3" s="280" customFormat="1" ht="45" customHeight="1" spans="1:7">
      <c r="A3" s="292" t="s">
        <v>2</v>
      </c>
      <c r="B3" s="293" t="s">
        <v>3</v>
      </c>
      <c r="C3" s="294" t="s">
        <v>128</v>
      </c>
      <c r="D3" s="294" t="s">
        <v>5</v>
      </c>
      <c r="E3" s="294" t="s">
        <v>129</v>
      </c>
      <c r="F3" s="295" t="s">
        <v>134</v>
      </c>
      <c r="G3" s="296" t="s">
        <v>1770</v>
      </c>
    </row>
    <row r="4" s="278" customFormat="1" ht="36" customHeight="1" spans="1:7">
      <c r="A4" s="297" t="s">
        <v>80</v>
      </c>
      <c r="B4" s="298" t="s">
        <v>1296</v>
      </c>
      <c r="C4" s="299">
        <f>SUM(C5+C11+C17+C18+C19)</f>
        <v>6</v>
      </c>
      <c r="D4" s="299">
        <v>10</v>
      </c>
      <c r="E4" s="300">
        <f t="shared" ref="E4:E6" si="0">(D4-C4)/C4</f>
        <v>0.667</v>
      </c>
      <c r="F4" s="301" t="str">
        <f t="shared" ref="F4:F67" si="1">IF(LEN(A4)=3,"是",IF(B4&lt;&gt;"",IF(SUM(C4:D4)&lt;&gt;0,"是","否"),"是"))</f>
        <v>是</v>
      </c>
      <c r="G4" s="285" t="str">
        <f t="shared" ref="G4:G67" si="2">IF(LEN(A4)=3,"类",IF(LEN(A4)=5,"款","项"))</f>
        <v>类</v>
      </c>
    </row>
    <row r="5" s="278" customFormat="1" ht="36" customHeight="1" spans="1:7">
      <c r="A5" s="297" t="s">
        <v>1297</v>
      </c>
      <c r="B5" s="302" t="s">
        <v>1298</v>
      </c>
      <c r="C5" s="303">
        <v>6</v>
      </c>
      <c r="D5" s="303">
        <v>10</v>
      </c>
      <c r="E5" s="300">
        <f t="shared" si="0"/>
        <v>0.667</v>
      </c>
      <c r="F5" s="301" t="str">
        <f t="shared" si="1"/>
        <v>是</v>
      </c>
      <c r="G5" s="285" t="str">
        <f t="shared" si="2"/>
        <v>款</v>
      </c>
    </row>
    <row r="6" s="278" customFormat="1" ht="36" customHeight="1" spans="1:7">
      <c r="A6" s="304" t="s">
        <v>1299</v>
      </c>
      <c r="B6" s="305" t="s">
        <v>1300</v>
      </c>
      <c r="C6" s="306">
        <v>6</v>
      </c>
      <c r="D6" s="306">
        <v>10</v>
      </c>
      <c r="E6" s="300">
        <f t="shared" si="0"/>
        <v>0.667</v>
      </c>
      <c r="F6" s="301" t="str">
        <f t="shared" si="1"/>
        <v>是</v>
      </c>
      <c r="G6" s="285" t="str">
        <f t="shared" si="2"/>
        <v>项</v>
      </c>
    </row>
    <row r="7" s="278" customFormat="1" ht="36" customHeight="1" spans="1:7">
      <c r="A7" s="304" t="s">
        <v>1301</v>
      </c>
      <c r="B7" s="305" t="s">
        <v>1302</v>
      </c>
      <c r="C7" s="306"/>
      <c r="D7" s="306"/>
      <c r="E7" s="300"/>
      <c r="F7" s="301" t="str">
        <f t="shared" si="1"/>
        <v>否</v>
      </c>
      <c r="G7" s="285" t="str">
        <f t="shared" si="2"/>
        <v>项</v>
      </c>
    </row>
    <row r="8" s="278" customFormat="1" ht="36" customHeight="1" spans="1:7">
      <c r="A8" s="304" t="s">
        <v>1303</v>
      </c>
      <c r="B8" s="302" t="s">
        <v>1304</v>
      </c>
      <c r="C8" s="306"/>
      <c r="D8" s="307"/>
      <c r="E8" s="300"/>
      <c r="F8" s="301" t="str">
        <f t="shared" si="1"/>
        <v>否</v>
      </c>
      <c r="G8" s="285" t="str">
        <f t="shared" si="2"/>
        <v>项</v>
      </c>
    </row>
    <row r="9" s="278" customFormat="1" ht="36" customHeight="1" spans="1:7">
      <c r="A9" s="304" t="s">
        <v>1305</v>
      </c>
      <c r="B9" s="305" t="s">
        <v>1306</v>
      </c>
      <c r="C9" s="306"/>
      <c r="D9" s="306"/>
      <c r="E9" s="300"/>
      <c r="F9" s="301" t="str">
        <f t="shared" si="1"/>
        <v>否</v>
      </c>
      <c r="G9" s="285" t="str">
        <f t="shared" si="2"/>
        <v>项</v>
      </c>
    </row>
    <row r="10" s="278" customFormat="1" ht="36" customHeight="1" spans="1:7">
      <c r="A10" s="304" t="s">
        <v>1307</v>
      </c>
      <c r="B10" s="302" t="s">
        <v>1308</v>
      </c>
      <c r="C10" s="306"/>
      <c r="D10" s="307"/>
      <c r="E10" s="300"/>
      <c r="F10" s="301" t="str">
        <f t="shared" si="1"/>
        <v>否</v>
      </c>
      <c r="G10" s="285" t="str">
        <f t="shared" si="2"/>
        <v>项</v>
      </c>
    </row>
    <row r="11" s="278" customFormat="1" ht="36" customHeight="1" spans="1:7">
      <c r="A11" s="297" t="s">
        <v>1309</v>
      </c>
      <c r="B11" s="308" t="s">
        <v>1310</v>
      </c>
      <c r="C11" s="303"/>
      <c r="D11" s="309">
        <f>SUM(D12:D16)</f>
        <v>0</v>
      </c>
      <c r="E11" s="300"/>
      <c r="F11" s="301" t="str">
        <f t="shared" si="1"/>
        <v>否</v>
      </c>
      <c r="G11" s="285" t="str">
        <f t="shared" si="2"/>
        <v>款</v>
      </c>
    </row>
    <row r="12" s="278" customFormat="1" ht="36" customHeight="1" spans="1:7">
      <c r="A12" s="304" t="s">
        <v>1311</v>
      </c>
      <c r="B12" s="305" t="s">
        <v>1312</v>
      </c>
      <c r="C12" s="306"/>
      <c r="D12" s="306"/>
      <c r="E12" s="300"/>
      <c r="F12" s="301" t="str">
        <f t="shared" si="1"/>
        <v>否</v>
      </c>
      <c r="G12" s="285" t="str">
        <f t="shared" si="2"/>
        <v>项</v>
      </c>
    </row>
    <row r="13" s="278" customFormat="1" ht="36" customHeight="1" spans="1:7">
      <c r="A13" s="304" t="s">
        <v>1313</v>
      </c>
      <c r="B13" s="305" t="s">
        <v>1314</v>
      </c>
      <c r="C13" s="306"/>
      <c r="D13" s="306"/>
      <c r="E13" s="300"/>
      <c r="F13" s="301" t="str">
        <f t="shared" si="1"/>
        <v>否</v>
      </c>
      <c r="G13" s="285" t="str">
        <f t="shared" si="2"/>
        <v>项</v>
      </c>
    </row>
    <row r="14" s="278" customFormat="1" ht="36" customHeight="1" spans="1:7">
      <c r="A14" s="304" t="s">
        <v>1315</v>
      </c>
      <c r="B14" s="305" t="s">
        <v>1316</v>
      </c>
      <c r="C14" s="306"/>
      <c r="D14" s="306"/>
      <c r="E14" s="300"/>
      <c r="F14" s="301" t="str">
        <f t="shared" si="1"/>
        <v>否</v>
      </c>
      <c r="G14" s="285" t="str">
        <f t="shared" si="2"/>
        <v>项</v>
      </c>
    </row>
    <row r="15" s="278" customFormat="1" ht="36" customHeight="1" spans="1:7">
      <c r="A15" s="304" t="s">
        <v>1317</v>
      </c>
      <c r="B15" s="305" t="s">
        <v>1318</v>
      </c>
      <c r="C15" s="306"/>
      <c r="D15" s="306"/>
      <c r="E15" s="300"/>
      <c r="F15" s="301" t="str">
        <f t="shared" si="1"/>
        <v>否</v>
      </c>
      <c r="G15" s="285" t="str">
        <f t="shared" si="2"/>
        <v>项</v>
      </c>
    </row>
    <row r="16" s="278" customFormat="1" ht="36" customHeight="1" spans="1:7">
      <c r="A16" s="304" t="s">
        <v>1319</v>
      </c>
      <c r="B16" s="305" t="s">
        <v>1320</v>
      </c>
      <c r="C16" s="306"/>
      <c r="D16" s="306"/>
      <c r="E16" s="300"/>
      <c r="F16" s="301" t="str">
        <f t="shared" si="1"/>
        <v>否</v>
      </c>
      <c r="G16" s="285" t="str">
        <f t="shared" si="2"/>
        <v>项</v>
      </c>
    </row>
    <row r="17" s="278" customFormat="1" ht="36" customHeight="1" spans="1:7">
      <c r="A17" s="297" t="s">
        <v>1321</v>
      </c>
      <c r="B17" s="308" t="s">
        <v>1322</v>
      </c>
      <c r="C17" s="306"/>
      <c r="D17" s="309">
        <f>SUM(D18:D19)</f>
        <v>0</v>
      </c>
      <c r="E17" s="300"/>
      <c r="F17" s="301" t="str">
        <f t="shared" si="1"/>
        <v>否</v>
      </c>
      <c r="G17" s="285" t="str">
        <f t="shared" si="2"/>
        <v>款</v>
      </c>
    </row>
    <row r="18" s="278" customFormat="1" ht="36" customHeight="1" spans="1:7">
      <c r="A18" s="304" t="s">
        <v>1323</v>
      </c>
      <c r="B18" s="305" t="s">
        <v>1324</v>
      </c>
      <c r="C18" s="306"/>
      <c r="D18" s="306"/>
      <c r="E18" s="300"/>
      <c r="F18" s="301" t="str">
        <f t="shared" si="1"/>
        <v>否</v>
      </c>
      <c r="G18" s="285" t="str">
        <f t="shared" si="2"/>
        <v>项</v>
      </c>
    </row>
    <row r="19" s="278" customFormat="1" ht="36" customHeight="1" spans="1:7">
      <c r="A19" s="304" t="s">
        <v>1325</v>
      </c>
      <c r="B19" s="305" t="s">
        <v>1326</v>
      </c>
      <c r="C19" s="306"/>
      <c r="D19" s="306"/>
      <c r="E19" s="300"/>
      <c r="F19" s="301" t="str">
        <f t="shared" si="1"/>
        <v>否</v>
      </c>
      <c r="G19" s="285" t="str">
        <f t="shared" si="2"/>
        <v>项</v>
      </c>
    </row>
    <row r="20" s="278" customFormat="1" ht="36" customHeight="1" spans="1:7">
      <c r="A20" s="297" t="s">
        <v>82</v>
      </c>
      <c r="B20" s="298" t="s">
        <v>1327</v>
      </c>
      <c r="C20" s="310">
        <f>SUM(C21+C25+C29+C30+C31)</f>
        <v>2467</v>
      </c>
      <c r="D20" s="311"/>
      <c r="E20" s="300">
        <f t="shared" ref="E20:E23" si="3">(D20-C20)/C20</f>
        <v>-1</v>
      </c>
      <c r="F20" s="301" t="str">
        <f t="shared" si="1"/>
        <v>是</v>
      </c>
      <c r="G20" s="285" t="str">
        <f t="shared" si="2"/>
        <v>类</v>
      </c>
    </row>
    <row r="21" s="278" customFormat="1" ht="36" customHeight="1" spans="1:7">
      <c r="A21" s="297" t="s">
        <v>1328</v>
      </c>
      <c r="B21" s="308" t="s">
        <v>1329</v>
      </c>
      <c r="C21" s="303">
        <v>2452</v>
      </c>
      <c r="D21" s="309">
        <f>SUM(D22:D24)</f>
        <v>0</v>
      </c>
      <c r="E21" s="300">
        <f t="shared" si="3"/>
        <v>-1</v>
      </c>
      <c r="F21" s="301" t="str">
        <f t="shared" si="1"/>
        <v>是</v>
      </c>
      <c r="G21" s="285" t="str">
        <f t="shared" si="2"/>
        <v>款</v>
      </c>
    </row>
    <row r="22" s="278" customFormat="1" ht="36" customHeight="1" spans="1:7">
      <c r="A22" s="304" t="s">
        <v>1330</v>
      </c>
      <c r="B22" s="305" t="s">
        <v>1331</v>
      </c>
      <c r="C22" s="306">
        <v>839</v>
      </c>
      <c r="D22" s="306"/>
      <c r="E22" s="300">
        <f t="shared" si="3"/>
        <v>-1</v>
      </c>
      <c r="F22" s="301" t="str">
        <f t="shared" si="1"/>
        <v>是</v>
      </c>
      <c r="G22" s="285" t="str">
        <f t="shared" si="2"/>
        <v>项</v>
      </c>
    </row>
    <row r="23" s="278" customFormat="1" ht="36" customHeight="1" spans="1:7">
      <c r="A23" s="304" t="s">
        <v>1332</v>
      </c>
      <c r="B23" s="305" t="s">
        <v>1333</v>
      </c>
      <c r="C23" s="306">
        <v>1613</v>
      </c>
      <c r="D23" s="306"/>
      <c r="E23" s="300">
        <f t="shared" si="3"/>
        <v>-1</v>
      </c>
      <c r="F23" s="301" t="str">
        <f t="shared" si="1"/>
        <v>是</v>
      </c>
      <c r="G23" s="285" t="str">
        <f t="shared" si="2"/>
        <v>项</v>
      </c>
    </row>
    <row r="24" s="278" customFormat="1" ht="36" customHeight="1" spans="1:7">
      <c r="A24" s="304" t="s">
        <v>1334</v>
      </c>
      <c r="B24" s="305" t="s">
        <v>1335</v>
      </c>
      <c r="C24" s="306"/>
      <c r="D24" s="306"/>
      <c r="E24" s="300"/>
      <c r="F24" s="301" t="str">
        <f t="shared" si="1"/>
        <v>否</v>
      </c>
      <c r="G24" s="285" t="str">
        <f t="shared" si="2"/>
        <v>项</v>
      </c>
    </row>
    <row r="25" s="278" customFormat="1" ht="36" customHeight="1" spans="1:7">
      <c r="A25" s="297" t="s">
        <v>1336</v>
      </c>
      <c r="B25" s="308" t="s">
        <v>1337</v>
      </c>
      <c r="C25" s="303">
        <v>15</v>
      </c>
      <c r="D25" s="309">
        <f>SUM(D26:D28)</f>
        <v>0</v>
      </c>
      <c r="E25" s="300">
        <f>(D25-C25)/C25</f>
        <v>-1</v>
      </c>
      <c r="F25" s="301" t="str">
        <f t="shared" si="1"/>
        <v>是</v>
      </c>
      <c r="G25" s="285" t="str">
        <f t="shared" si="2"/>
        <v>款</v>
      </c>
    </row>
    <row r="26" s="278" customFormat="1" ht="36" customHeight="1" spans="1:7">
      <c r="A26" s="304" t="s">
        <v>1338</v>
      </c>
      <c r="B26" s="305" t="s">
        <v>1331</v>
      </c>
      <c r="C26" s="306"/>
      <c r="D26" s="306"/>
      <c r="E26" s="300"/>
      <c r="F26" s="301" t="str">
        <f t="shared" si="1"/>
        <v>否</v>
      </c>
      <c r="G26" s="285" t="str">
        <f t="shared" si="2"/>
        <v>项</v>
      </c>
    </row>
    <row r="27" s="278" customFormat="1" ht="36" customHeight="1" spans="1:7">
      <c r="A27" s="304" t="s">
        <v>1339</v>
      </c>
      <c r="B27" s="305" t="s">
        <v>1333</v>
      </c>
      <c r="C27" s="306">
        <v>15</v>
      </c>
      <c r="D27" s="306"/>
      <c r="E27" s="300">
        <f>(D27-C27)/C27</f>
        <v>-1</v>
      </c>
      <c r="F27" s="301" t="str">
        <f t="shared" si="1"/>
        <v>是</v>
      </c>
      <c r="G27" s="285" t="str">
        <f t="shared" si="2"/>
        <v>项</v>
      </c>
    </row>
    <row r="28" s="278" customFormat="1" ht="36" customHeight="1" spans="1:7">
      <c r="A28" s="304" t="s">
        <v>1340</v>
      </c>
      <c r="B28" s="305" t="s">
        <v>1341</v>
      </c>
      <c r="C28" s="306"/>
      <c r="D28" s="306"/>
      <c r="E28" s="300"/>
      <c r="F28" s="301" t="str">
        <f t="shared" si="1"/>
        <v>否</v>
      </c>
      <c r="G28" s="285" t="str">
        <f t="shared" si="2"/>
        <v>项</v>
      </c>
    </row>
    <row r="29" s="281" customFormat="1" ht="36" customHeight="1" spans="1:7">
      <c r="A29" s="297" t="s">
        <v>1342</v>
      </c>
      <c r="B29" s="308" t="s">
        <v>1343</v>
      </c>
      <c r="C29" s="303"/>
      <c r="D29" s="309">
        <f>SUM(D30:D31)</f>
        <v>0</v>
      </c>
      <c r="E29" s="300"/>
      <c r="F29" s="301" t="str">
        <f t="shared" si="1"/>
        <v>否</v>
      </c>
      <c r="G29" s="285" t="str">
        <f t="shared" si="2"/>
        <v>款</v>
      </c>
    </row>
    <row r="30" s="278" customFormat="1" ht="36" customHeight="1" spans="1:7">
      <c r="A30" s="304" t="s">
        <v>1344</v>
      </c>
      <c r="B30" s="305" t="s">
        <v>1333</v>
      </c>
      <c r="C30" s="306"/>
      <c r="D30" s="306"/>
      <c r="E30" s="300"/>
      <c r="F30" s="301" t="str">
        <f t="shared" si="1"/>
        <v>否</v>
      </c>
      <c r="G30" s="285" t="str">
        <f t="shared" si="2"/>
        <v>项</v>
      </c>
    </row>
    <row r="31" s="278" customFormat="1" ht="36" customHeight="1" spans="1:7">
      <c r="A31" s="304" t="s">
        <v>1345</v>
      </c>
      <c r="B31" s="305" t="s">
        <v>1346</v>
      </c>
      <c r="C31" s="306"/>
      <c r="D31" s="306"/>
      <c r="E31" s="300"/>
      <c r="F31" s="301" t="str">
        <f t="shared" si="1"/>
        <v>否</v>
      </c>
      <c r="G31" s="285" t="str">
        <f t="shared" si="2"/>
        <v>项</v>
      </c>
    </row>
    <row r="32" s="278" customFormat="1" ht="36" customHeight="1" spans="1:7">
      <c r="A32" s="297" t="s">
        <v>86</v>
      </c>
      <c r="B32" s="298" t="s">
        <v>1347</v>
      </c>
      <c r="C32" s="299"/>
      <c r="D32" s="311"/>
      <c r="E32" s="300"/>
      <c r="F32" s="301" t="str">
        <f t="shared" si="1"/>
        <v>是</v>
      </c>
      <c r="G32" s="285" t="str">
        <f t="shared" si="2"/>
        <v>类</v>
      </c>
    </row>
    <row r="33" s="278" customFormat="1" ht="36" customHeight="1" spans="1:7">
      <c r="A33" s="297" t="s">
        <v>1348</v>
      </c>
      <c r="B33" s="308" t="s">
        <v>1349</v>
      </c>
      <c r="C33" s="303"/>
      <c r="D33" s="309">
        <f>SUM(D34:D37)</f>
        <v>0</v>
      </c>
      <c r="E33" s="300"/>
      <c r="F33" s="301" t="str">
        <f t="shared" si="1"/>
        <v>否</v>
      </c>
      <c r="G33" s="285" t="str">
        <f t="shared" si="2"/>
        <v>款</v>
      </c>
    </row>
    <row r="34" s="278" customFormat="1" ht="36" customHeight="1" spans="1:7">
      <c r="A34" s="304">
        <v>2116001</v>
      </c>
      <c r="B34" s="305" t="s">
        <v>1350</v>
      </c>
      <c r="C34" s="306"/>
      <c r="D34" s="306">
        <f>SUM(D35:D42)</f>
        <v>0</v>
      </c>
      <c r="E34" s="300"/>
      <c r="F34" s="301" t="str">
        <f t="shared" si="1"/>
        <v>否</v>
      </c>
      <c r="G34" s="285" t="str">
        <f t="shared" si="2"/>
        <v>项</v>
      </c>
    </row>
    <row r="35" s="278" customFormat="1" ht="36" customHeight="1" spans="1:7">
      <c r="A35" s="304">
        <v>2116002</v>
      </c>
      <c r="B35" s="305" t="s">
        <v>1351</v>
      </c>
      <c r="C35" s="306"/>
      <c r="D35" s="306"/>
      <c r="E35" s="300"/>
      <c r="F35" s="301" t="str">
        <f t="shared" si="1"/>
        <v>否</v>
      </c>
      <c r="G35" s="285" t="str">
        <f t="shared" si="2"/>
        <v>项</v>
      </c>
    </row>
    <row r="36" s="278" customFormat="1" ht="36" customHeight="1" spans="1:7">
      <c r="A36" s="304">
        <v>2116003</v>
      </c>
      <c r="B36" s="305" t="s">
        <v>1352</v>
      </c>
      <c r="C36" s="306"/>
      <c r="D36" s="306"/>
      <c r="E36" s="300"/>
      <c r="F36" s="301" t="str">
        <f t="shared" si="1"/>
        <v>否</v>
      </c>
      <c r="G36" s="285" t="str">
        <f t="shared" si="2"/>
        <v>项</v>
      </c>
    </row>
    <row r="37" s="281" customFormat="1" ht="36" customHeight="1" spans="1:7">
      <c r="A37" s="304">
        <v>2116099</v>
      </c>
      <c r="B37" s="305" t="s">
        <v>1353</v>
      </c>
      <c r="C37" s="306"/>
      <c r="D37" s="306"/>
      <c r="E37" s="300"/>
      <c r="F37" s="301" t="str">
        <f t="shared" si="1"/>
        <v>否</v>
      </c>
      <c r="G37" s="285" t="str">
        <f t="shared" si="2"/>
        <v>项</v>
      </c>
    </row>
    <row r="38" s="278" customFormat="1" ht="36" customHeight="1" spans="1:7">
      <c r="A38" s="297">
        <v>21161</v>
      </c>
      <c r="B38" s="308" t="s">
        <v>1354</v>
      </c>
      <c r="C38" s="306"/>
      <c r="D38" s="309">
        <f>SUM(D39:D42)</f>
        <v>0</v>
      </c>
      <c r="E38" s="300"/>
      <c r="F38" s="301" t="str">
        <f t="shared" si="1"/>
        <v>否</v>
      </c>
      <c r="G38" s="285" t="str">
        <f t="shared" si="2"/>
        <v>款</v>
      </c>
    </row>
    <row r="39" s="278" customFormat="1" ht="36" customHeight="1" spans="1:7">
      <c r="A39" s="304">
        <v>2116101</v>
      </c>
      <c r="B39" s="305" t="s">
        <v>1355</v>
      </c>
      <c r="C39" s="306"/>
      <c r="D39" s="306"/>
      <c r="E39" s="300"/>
      <c r="F39" s="301" t="str">
        <f t="shared" si="1"/>
        <v>否</v>
      </c>
      <c r="G39" s="285" t="str">
        <f t="shared" si="2"/>
        <v>项</v>
      </c>
    </row>
    <row r="40" s="278" customFormat="1" ht="36" customHeight="1" spans="1:7">
      <c r="A40" s="304">
        <v>2116102</v>
      </c>
      <c r="B40" s="305" t="s">
        <v>1356</v>
      </c>
      <c r="C40" s="306"/>
      <c r="D40" s="306"/>
      <c r="E40" s="300"/>
      <c r="F40" s="301" t="str">
        <f t="shared" si="1"/>
        <v>否</v>
      </c>
      <c r="G40" s="285" t="str">
        <f t="shared" si="2"/>
        <v>项</v>
      </c>
    </row>
    <row r="41" s="278" customFormat="1" ht="36" customHeight="1" spans="1:7">
      <c r="A41" s="304">
        <v>2116103</v>
      </c>
      <c r="B41" s="305" t="s">
        <v>1357</v>
      </c>
      <c r="C41" s="306"/>
      <c r="D41" s="306"/>
      <c r="E41" s="300"/>
      <c r="F41" s="301" t="str">
        <f t="shared" si="1"/>
        <v>否</v>
      </c>
      <c r="G41" s="285" t="str">
        <f t="shared" si="2"/>
        <v>项</v>
      </c>
    </row>
    <row r="42" s="278" customFormat="1" ht="36" customHeight="1" spans="1:7">
      <c r="A42" s="304">
        <v>2116104</v>
      </c>
      <c r="B42" s="305" t="s">
        <v>1358</v>
      </c>
      <c r="C42" s="306"/>
      <c r="D42" s="306"/>
      <c r="E42" s="300"/>
      <c r="F42" s="301" t="str">
        <f t="shared" si="1"/>
        <v>否</v>
      </c>
      <c r="G42" s="285" t="str">
        <f t="shared" si="2"/>
        <v>项</v>
      </c>
    </row>
    <row r="43" s="278" customFormat="1" ht="36" customHeight="1" spans="1:7">
      <c r="A43" s="297" t="s">
        <v>88</v>
      </c>
      <c r="B43" s="298" t="s">
        <v>1359</v>
      </c>
      <c r="C43" s="310">
        <f>SUM(C44+C60+C64+C65+C71+C75+C79+C83+C89+C92)</f>
        <v>8103</v>
      </c>
      <c r="D43" s="310">
        <v>38866</v>
      </c>
      <c r="E43" s="300">
        <f t="shared" ref="E43:E46" si="4">(D43-C43)/C43</f>
        <v>3.796</v>
      </c>
      <c r="F43" s="301" t="str">
        <f t="shared" si="1"/>
        <v>是</v>
      </c>
      <c r="G43" s="285" t="str">
        <f t="shared" si="2"/>
        <v>类</v>
      </c>
    </row>
    <row r="44" s="278" customFormat="1" ht="36" customHeight="1" spans="1:7">
      <c r="A44" s="297" t="s">
        <v>1360</v>
      </c>
      <c r="B44" s="298" t="s">
        <v>1361</v>
      </c>
      <c r="C44" s="303">
        <f>SUM(C45:C59)</f>
        <v>8103</v>
      </c>
      <c r="D44" s="303">
        <v>37966</v>
      </c>
      <c r="E44" s="300">
        <f t="shared" si="4"/>
        <v>3.685</v>
      </c>
      <c r="F44" s="301" t="str">
        <f t="shared" si="1"/>
        <v>是</v>
      </c>
      <c r="G44" s="285" t="str">
        <f t="shared" si="2"/>
        <v>款</v>
      </c>
    </row>
    <row r="45" s="278" customFormat="1" ht="36" customHeight="1" spans="1:7">
      <c r="A45" s="304" t="s">
        <v>1362</v>
      </c>
      <c r="B45" s="305" t="s">
        <v>1363</v>
      </c>
      <c r="C45" s="306">
        <v>2315</v>
      </c>
      <c r="D45" s="306">
        <v>19691</v>
      </c>
      <c r="E45" s="300">
        <f t="shared" si="4"/>
        <v>7.506</v>
      </c>
      <c r="F45" s="301" t="str">
        <f t="shared" si="1"/>
        <v>是</v>
      </c>
      <c r="G45" s="285" t="str">
        <f t="shared" si="2"/>
        <v>项</v>
      </c>
    </row>
    <row r="46" s="278" customFormat="1" ht="36" customHeight="1" spans="1:7">
      <c r="A46" s="304" t="s">
        <v>1364</v>
      </c>
      <c r="B46" s="305" t="s">
        <v>1365</v>
      </c>
      <c r="C46" s="306">
        <v>11</v>
      </c>
      <c r="D46" s="306">
        <v>5525</v>
      </c>
      <c r="E46" s="300">
        <f t="shared" si="4"/>
        <v>501.273</v>
      </c>
      <c r="F46" s="301" t="str">
        <f t="shared" si="1"/>
        <v>是</v>
      </c>
      <c r="G46" s="285" t="str">
        <f t="shared" si="2"/>
        <v>项</v>
      </c>
    </row>
    <row r="47" s="278" customFormat="1" ht="36" customHeight="1" spans="1:7">
      <c r="A47" s="304" t="s">
        <v>1366</v>
      </c>
      <c r="B47" s="305" t="s">
        <v>1367</v>
      </c>
      <c r="C47" s="306"/>
      <c r="D47" s="306"/>
      <c r="E47" s="300"/>
      <c r="F47" s="301" t="str">
        <f t="shared" si="1"/>
        <v>否</v>
      </c>
      <c r="G47" s="285" t="str">
        <f t="shared" si="2"/>
        <v>项</v>
      </c>
    </row>
    <row r="48" s="278" customFormat="1" ht="36" customHeight="1" spans="1:7">
      <c r="A48" s="304" t="s">
        <v>1368</v>
      </c>
      <c r="B48" s="305" t="s">
        <v>1369</v>
      </c>
      <c r="C48" s="306">
        <v>5608</v>
      </c>
      <c r="D48" s="306">
        <v>10000</v>
      </c>
      <c r="E48" s="300">
        <f t="shared" ref="E48:E51" si="5">(D48-C48)/C48</f>
        <v>0.783</v>
      </c>
      <c r="F48" s="301" t="str">
        <f t="shared" si="1"/>
        <v>是</v>
      </c>
      <c r="G48" s="285" t="str">
        <f t="shared" si="2"/>
        <v>项</v>
      </c>
    </row>
    <row r="49" s="278" customFormat="1" ht="36" customHeight="1" spans="1:7">
      <c r="A49" s="304" t="s">
        <v>1370</v>
      </c>
      <c r="B49" s="305" t="s">
        <v>1371</v>
      </c>
      <c r="C49" s="306"/>
      <c r="D49" s="306"/>
      <c r="E49" s="300"/>
      <c r="F49" s="301" t="str">
        <f t="shared" si="1"/>
        <v>否</v>
      </c>
      <c r="G49" s="285" t="str">
        <f t="shared" si="2"/>
        <v>项</v>
      </c>
    </row>
    <row r="50" s="278" customFormat="1" ht="36" customHeight="1" spans="1:7">
      <c r="A50" s="304" t="s">
        <v>1372</v>
      </c>
      <c r="B50" s="305" t="s">
        <v>1373</v>
      </c>
      <c r="C50" s="306">
        <v>20</v>
      </c>
      <c r="D50" s="306">
        <v>20</v>
      </c>
      <c r="E50" s="300">
        <f t="shared" si="5"/>
        <v>0</v>
      </c>
      <c r="F50" s="301" t="str">
        <f t="shared" si="1"/>
        <v>是</v>
      </c>
      <c r="G50" s="285" t="str">
        <f t="shared" si="2"/>
        <v>项</v>
      </c>
    </row>
    <row r="51" s="278" customFormat="1" ht="36" customHeight="1" spans="1:7">
      <c r="A51" s="304"/>
      <c r="B51" s="305" t="s">
        <v>1771</v>
      </c>
      <c r="C51" s="306">
        <v>149</v>
      </c>
      <c r="D51" s="306">
        <v>2630</v>
      </c>
      <c r="E51" s="300">
        <f t="shared" si="5"/>
        <v>16.651</v>
      </c>
      <c r="F51" s="301"/>
      <c r="G51" s="285"/>
    </row>
    <row r="52" s="278" customFormat="1" ht="36" customHeight="1" spans="1:7">
      <c r="A52" s="304"/>
      <c r="B52" s="305" t="s">
        <v>1375</v>
      </c>
      <c r="C52" s="306"/>
      <c r="D52" s="306">
        <v>100</v>
      </c>
      <c r="E52" s="300"/>
      <c r="F52" s="301"/>
      <c r="G52" s="285"/>
    </row>
    <row r="53" s="278" customFormat="1" ht="36" customHeight="1" spans="1:7">
      <c r="A53" s="304" t="s">
        <v>1376</v>
      </c>
      <c r="B53" s="305" t="s">
        <v>1377</v>
      </c>
      <c r="C53" s="306"/>
      <c r="D53" s="306"/>
      <c r="E53" s="300"/>
      <c r="F53" s="301" t="str">
        <f t="shared" ref="F53:F69" si="6">IF(LEN(A53)=3,"是",IF(B53&lt;&gt;"",IF(SUM(C53:D53)&lt;&gt;0,"是","否"),"是"))</f>
        <v>否</v>
      </c>
      <c r="G53" s="285" t="str">
        <f t="shared" ref="G53:G69" si="7">IF(LEN(A53)=3,"类",IF(LEN(A53)=5,"款","项"))</f>
        <v>项</v>
      </c>
    </row>
    <row r="54" s="278" customFormat="1" ht="36" customHeight="1" spans="1:7">
      <c r="A54" s="304" t="s">
        <v>1378</v>
      </c>
      <c r="B54" s="305" t="s">
        <v>1379</v>
      </c>
      <c r="C54" s="306"/>
      <c r="D54" s="306"/>
      <c r="E54" s="300"/>
      <c r="F54" s="301" t="str">
        <f t="shared" si="6"/>
        <v>否</v>
      </c>
      <c r="G54" s="285" t="str">
        <f t="shared" si="7"/>
        <v>项</v>
      </c>
    </row>
    <row r="55" s="278" customFormat="1" ht="36" customHeight="1" spans="1:7">
      <c r="A55" s="304" t="s">
        <v>1380</v>
      </c>
      <c r="B55" s="305" t="s">
        <v>1381</v>
      </c>
      <c r="C55" s="306"/>
      <c r="D55" s="306"/>
      <c r="E55" s="300"/>
      <c r="F55" s="301" t="str">
        <f t="shared" si="6"/>
        <v>否</v>
      </c>
      <c r="G55" s="285" t="str">
        <f t="shared" si="7"/>
        <v>项</v>
      </c>
    </row>
    <row r="56" s="278" customFormat="1" ht="36" customHeight="1" spans="1:7">
      <c r="A56" s="304" t="s">
        <v>1382</v>
      </c>
      <c r="B56" s="305" t="s">
        <v>1383</v>
      </c>
      <c r="C56" s="306"/>
      <c r="D56" s="306"/>
      <c r="E56" s="300"/>
      <c r="F56" s="301" t="str">
        <f t="shared" si="6"/>
        <v>否</v>
      </c>
      <c r="G56" s="285" t="str">
        <f t="shared" si="7"/>
        <v>项</v>
      </c>
    </row>
    <row r="57" s="278" customFormat="1" ht="36" customHeight="1" spans="1:7">
      <c r="A57" s="304" t="s">
        <v>1384</v>
      </c>
      <c r="B57" s="305" t="s">
        <v>1385</v>
      </c>
      <c r="C57" s="306"/>
      <c r="D57" s="306"/>
      <c r="E57" s="300"/>
      <c r="F57" s="301" t="str">
        <f t="shared" si="6"/>
        <v>否</v>
      </c>
      <c r="G57" s="285" t="str">
        <f t="shared" si="7"/>
        <v>项</v>
      </c>
    </row>
    <row r="58" s="278" customFormat="1" ht="36" customHeight="1" spans="1:7">
      <c r="A58" s="304" t="s">
        <v>1386</v>
      </c>
      <c r="B58" s="302" t="s">
        <v>1387</v>
      </c>
      <c r="C58" s="306"/>
      <c r="D58" s="306"/>
      <c r="E58" s="300"/>
      <c r="F58" s="301" t="str">
        <f t="shared" si="6"/>
        <v>否</v>
      </c>
      <c r="G58" s="285" t="str">
        <f t="shared" si="7"/>
        <v>项</v>
      </c>
    </row>
    <row r="59" s="278" customFormat="1" ht="36" customHeight="1" spans="1:7">
      <c r="A59" s="297" t="s">
        <v>1388</v>
      </c>
      <c r="B59" s="308" t="s">
        <v>1389</v>
      </c>
      <c r="C59" s="306"/>
      <c r="D59" s="303"/>
      <c r="E59" s="300"/>
      <c r="F59" s="301" t="str">
        <f t="shared" si="6"/>
        <v>否</v>
      </c>
      <c r="G59" s="285" t="str">
        <f t="shared" si="7"/>
        <v>款</v>
      </c>
    </row>
    <row r="60" s="278" customFormat="1" ht="36" customHeight="1" spans="1:7">
      <c r="A60" s="304" t="s">
        <v>1390</v>
      </c>
      <c r="B60" s="305" t="s">
        <v>1363</v>
      </c>
      <c r="C60" s="303"/>
      <c r="D60" s="306"/>
      <c r="E60" s="300"/>
      <c r="F60" s="301" t="str">
        <f t="shared" si="6"/>
        <v>否</v>
      </c>
      <c r="G60" s="285" t="str">
        <f t="shared" si="7"/>
        <v>项</v>
      </c>
    </row>
    <row r="61" s="278" customFormat="1" ht="36" customHeight="1" spans="1:7">
      <c r="A61" s="304" t="s">
        <v>1391</v>
      </c>
      <c r="B61" s="305" t="s">
        <v>1365</v>
      </c>
      <c r="C61" s="306"/>
      <c r="D61" s="306"/>
      <c r="E61" s="300"/>
      <c r="F61" s="301" t="str">
        <f t="shared" si="6"/>
        <v>否</v>
      </c>
      <c r="G61" s="285" t="str">
        <f t="shared" si="7"/>
        <v>项</v>
      </c>
    </row>
    <row r="62" s="278" customFormat="1" ht="36" customHeight="1" spans="1:7">
      <c r="A62" s="304" t="s">
        <v>1392</v>
      </c>
      <c r="B62" s="305" t="s">
        <v>1393</v>
      </c>
      <c r="C62" s="306"/>
      <c r="D62" s="306"/>
      <c r="E62" s="300"/>
      <c r="F62" s="301" t="str">
        <f t="shared" si="6"/>
        <v>否</v>
      </c>
      <c r="G62" s="285" t="str">
        <f t="shared" si="7"/>
        <v>项</v>
      </c>
    </row>
    <row r="63" s="278" customFormat="1" ht="36" customHeight="1" spans="1:7">
      <c r="A63" s="297" t="s">
        <v>1394</v>
      </c>
      <c r="B63" s="308" t="s">
        <v>1395</v>
      </c>
      <c r="C63" s="306"/>
      <c r="D63" s="303"/>
      <c r="E63" s="300"/>
      <c r="F63" s="301" t="str">
        <f t="shared" si="6"/>
        <v>否</v>
      </c>
      <c r="G63" s="285" t="str">
        <f t="shared" si="7"/>
        <v>款</v>
      </c>
    </row>
    <row r="64" s="278" customFormat="1" ht="36" customHeight="1" spans="1:7">
      <c r="A64" s="297" t="s">
        <v>1396</v>
      </c>
      <c r="B64" s="308" t="s">
        <v>1397</v>
      </c>
      <c r="C64" s="303"/>
      <c r="D64" s="303"/>
      <c r="E64" s="300"/>
      <c r="F64" s="301" t="str">
        <f t="shared" si="6"/>
        <v>否</v>
      </c>
      <c r="G64" s="285" t="str">
        <f t="shared" si="7"/>
        <v>款</v>
      </c>
    </row>
    <row r="65" s="278" customFormat="1" ht="36" customHeight="1" spans="1:7">
      <c r="A65" s="304" t="s">
        <v>1398</v>
      </c>
      <c r="B65" s="305" t="s">
        <v>1399</v>
      </c>
      <c r="C65" s="303"/>
      <c r="D65" s="306"/>
      <c r="E65" s="300"/>
      <c r="F65" s="301" t="str">
        <f t="shared" si="6"/>
        <v>否</v>
      </c>
      <c r="G65" s="285" t="str">
        <f t="shared" si="7"/>
        <v>项</v>
      </c>
    </row>
    <row r="66" s="278" customFormat="1" ht="36" customHeight="1" spans="1:7">
      <c r="A66" s="304" t="s">
        <v>1400</v>
      </c>
      <c r="B66" s="305" t="s">
        <v>1401</v>
      </c>
      <c r="C66" s="306"/>
      <c r="D66" s="306"/>
      <c r="E66" s="300"/>
      <c r="F66" s="301" t="str">
        <f t="shared" si="6"/>
        <v>否</v>
      </c>
      <c r="G66" s="285" t="str">
        <f t="shared" si="7"/>
        <v>项</v>
      </c>
    </row>
    <row r="67" s="278" customFormat="1" ht="36" customHeight="1" spans="1:7">
      <c r="A67" s="304" t="s">
        <v>1402</v>
      </c>
      <c r="B67" s="305" t="s">
        <v>1403</v>
      </c>
      <c r="C67" s="306"/>
      <c r="D67" s="306"/>
      <c r="E67" s="300"/>
      <c r="F67" s="301" t="str">
        <f t="shared" si="6"/>
        <v>否</v>
      </c>
      <c r="G67" s="285" t="str">
        <f t="shared" si="7"/>
        <v>项</v>
      </c>
    </row>
    <row r="68" s="278" customFormat="1" ht="36" customHeight="1" spans="1:7">
      <c r="A68" s="304" t="s">
        <v>1404</v>
      </c>
      <c r="B68" s="305" t="s">
        <v>1405</v>
      </c>
      <c r="C68" s="306"/>
      <c r="D68" s="306"/>
      <c r="E68" s="300"/>
      <c r="F68" s="301" t="str">
        <f t="shared" si="6"/>
        <v>否</v>
      </c>
      <c r="G68" s="285" t="str">
        <f t="shared" si="7"/>
        <v>项</v>
      </c>
    </row>
    <row r="69" s="278" customFormat="1" ht="36" customHeight="1" spans="1:7">
      <c r="A69" s="304" t="s">
        <v>1406</v>
      </c>
      <c r="B69" s="305" t="s">
        <v>1407</v>
      </c>
      <c r="C69" s="306"/>
      <c r="D69" s="306"/>
      <c r="E69" s="300"/>
      <c r="F69" s="301" t="str">
        <f t="shared" si="6"/>
        <v>否</v>
      </c>
      <c r="G69" s="285" t="str">
        <f t="shared" si="7"/>
        <v>项</v>
      </c>
    </row>
    <row r="70" s="278" customFormat="1" ht="36" customHeight="1" spans="1:7">
      <c r="A70" s="297" t="s">
        <v>1408</v>
      </c>
      <c r="B70" s="308" t="s">
        <v>1409</v>
      </c>
      <c r="C70" s="306">
        <v>945</v>
      </c>
      <c r="D70" s="303">
        <v>900</v>
      </c>
      <c r="E70" s="300">
        <f>(D70-C70)/C70</f>
        <v>-0.048</v>
      </c>
      <c r="F70" s="301" t="str">
        <f t="shared" ref="F70:F133" si="8">IF(LEN(A70)=3,"是",IF(B70&lt;&gt;"",IF(SUM(C70:D70)&lt;&gt;0,"是","否"),"是"))</f>
        <v>是</v>
      </c>
      <c r="G70" s="285" t="str">
        <f t="shared" ref="G70:G133" si="9">IF(LEN(A70)=3,"类",IF(LEN(A70)=5,"款","项"))</f>
        <v>款</v>
      </c>
    </row>
    <row r="71" s="278" customFormat="1" ht="36" customHeight="1" spans="1:7">
      <c r="A71" s="304" t="s">
        <v>1410</v>
      </c>
      <c r="B71" s="305" t="s">
        <v>1411</v>
      </c>
      <c r="C71" s="303"/>
      <c r="D71" s="306"/>
      <c r="E71" s="300"/>
      <c r="F71" s="301" t="str">
        <f t="shared" si="8"/>
        <v>否</v>
      </c>
      <c r="G71" s="285" t="str">
        <f t="shared" si="9"/>
        <v>项</v>
      </c>
    </row>
    <row r="72" s="278" customFormat="1" ht="36" customHeight="1" spans="1:7">
      <c r="A72" s="304" t="s">
        <v>1412</v>
      </c>
      <c r="B72" s="305" t="s">
        <v>1413</v>
      </c>
      <c r="C72" s="306"/>
      <c r="D72" s="306"/>
      <c r="E72" s="300"/>
      <c r="F72" s="301" t="str">
        <f t="shared" si="8"/>
        <v>否</v>
      </c>
      <c r="G72" s="285" t="str">
        <f t="shared" si="9"/>
        <v>项</v>
      </c>
    </row>
    <row r="73" s="278" customFormat="1" ht="36" customHeight="1" spans="1:7">
      <c r="A73" s="304" t="s">
        <v>1414</v>
      </c>
      <c r="B73" s="305" t="s">
        <v>1415</v>
      </c>
      <c r="C73" s="306">
        <v>945</v>
      </c>
      <c r="D73" s="306">
        <v>900</v>
      </c>
      <c r="E73" s="300">
        <f>(D73-C73)/C73</f>
        <v>-0.048</v>
      </c>
      <c r="F73" s="301" t="str">
        <f t="shared" si="8"/>
        <v>是</v>
      </c>
      <c r="G73" s="285" t="str">
        <f t="shared" si="9"/>
        <v>项</v>
      </c>
    </row>
    <row r="74" s="278" customFormat="1" ht="36" customHeight="1" spans="1:7">
      <c r="A74" s="297" t="s">
        <v>1416</v>
      </c>
      <c r="B74" s="308" t="s">
        <v>1417</v>
      </c>
      <c r="C74" s="306"/>
      <c r="D74" s="303"/>
      <c r="E74" s="300"/>
      <c r="F74" s="301" t="str">
        <f t="shared" si="8"/>
        <v>否</v>
      </c>
      <c r="G74" s="285" t="str">
        <f t="shared" si="9"/>
        <v>款</v>
      </c>
    </row>
    <row r="75" s="278" customFormat="1" ht="36" customHeight="1" spans="1:7">
      <c r="A75" s="304" t="s">
        <v>1418</v>
      </c>
      <c r="B75" s="305" t="s">
        <v>1363</v>
      </c>
      <c r="C75" s="303"/>
      <c r="D75" s="306"/>
      <c r="E75" s="300"/>
      <c r="F75" s="301" t="str">
        <f t="shared" si="8"/>
        <v>否</v>
      </c>
      <c r="G75" s="285" t="str">
        <f t="shared" si="9"/>
        <v>项</v>
      </c>
    </row>
    <row r="76" s="278" customFormat="1" ht="36" customHeight="1" spans="1:7">
      <c r="A76" s="304" t="s">
        <v>1419</v>
      </c>
      <c r="B76" s="305" t="s">
        <v>1365</v>
      </c>
      <c r="C76" s="306"/>
      <c r="D76" s="306"/>
      <c r="E76" s="300"/>
      <c r="F76" s="301" t="str">
        <f t="shared" si="8"/>
        <v>否</v>
      </c>
      <c r="G76" s="285" t="str">
        <f t="shared" si="9"/>
        <v>项</v>
      </c>
    </row>
    <row r="77" s="278" customFormat="1" ht="36" customHeight="1" spans="1:7">
      <c r="A77" s="304" t="s">
        <v>1420</v>
      </c>
      <c r="B77" s="305" t="s">
        <v>1421</v>
      </c>
      <c r="C77" s="306"/>
      <c r="D77" s="306"/>
      <c r="E77" s="300"/>
      <c r="F77" s="301" t="str">
        <f t="shared" si="8"/>
        <v>否</v>
      </c>
      <c r="G77" s="285" t="str">
        <f t="shared" si="9"/>
        <v>项</v>
      </c>
    </row>
    <row r="78" s="278" customFormat="1" ht="36" customHeight="1" spans="1:7">
      <c r="A78" s="297" t="s">
        <v>1422</v>
      </c>
      <c r="B78" s="308" t="s">
        <v>1423</v>
      </c>
      <c r="C78" s="306"/>
      <c r="D78" s="303"/>
      <c r="E78" s="300"/>
      <c r="F78" s="301" t="str">
        <f t="shared" si="8"/>
        <v>否</v>
      </c>
      <c r="G78" s="285" t="str">
        <f t="shared" si="9"/>
        <v>款</v>
      </c>
    </row>
    <row r="79" s="278" customFormat="1" ht="36" customHeight="1" spans="1:7">
      <c r="A79" s="304" t="s">
        <v>1424</v>
      </c>
      <c r="B79" s="305" t="s">
        <v>1363</v>
      </c>
      <c r="C79" s="303"/>
      <c r="D79" s="306"/>
      <c r="E79" s="300"/>
      <c r="F79" s="301" t="str">
        <f t="shared" si="8"/>
        <v>否</v>
      </c>
      <c r="G79" s="285" t="str">
        <f t="shared" si="9"/>
        <v>项</v>
      </c>
    </row>
    <row r="80" s="278" customFormat="1" ht="36" customHeight="1" spans="1:7">
      <c r="A80" s="304" t="s">
        <v>1425</v>
      </c>
      <c r="B80" s="305" t="s">
        <v>1365</v>
      </c>
      <c r="C80" s="306"/>
      <c r="D80" s="306"/>
      <c r="E80" s="300"/>
      <c r="F80" s="301" t="str">
        <f t="shared" si="8"/>
        <v>否</v>
      </c>
      <c r="G80" s="285" t="str">
        <f t="shared" si="9"/>
        <v>项</v>
      </c>
    </row>
    <row r="81" s="278" customFormat="1" ht="36" customHeight="1" spans="1:7">
      <c r="A81" s="304" t="s">
        <v>1426</v>
      </c>
      <c r="B81" s="305" t="s">
        <v>1427</v>
      </c>
      <c r="C81" s="306"/>
      <c r="D81" s="306"/>
      <c r="E81" s="300"/>
      <c r="F81" s="301" t="str">
        <f t="shared" si="8"/>
        <v>否</v>
      </c>
      <c r="G81" s="285" t="str">
        <f t="shared" si="9"/>
        <v>项</v>
      </c>
    </row>
    <row r="82" s="278" customFormat="1" ht="36" customHeight="1" spans="1:7">
      <c r="A82" s="297" t="s">
        <v>1428</v>
      </c>
      <c r="B82" s="308" t="s">
        <v>1429</v>
      </c>
      <c r="C82" s="306"/>
      <c r="D82" s="303"/>
      <c r="E82" s="300"/>
      <c r="F82" s="301" t="str">
        <f t="shared" si="8"/>
        <v>否</v>
      </c>
      <c r="G82" s="285" t="str">
        <f t="shared" si="9"/>
        <v>款</v>
      </c>
    </row>
    <row r="83" s="278" customFormat="1" ht="36" customHeight="1" spans="1:7">
      <c r="A83" s="304" t="s">
        <v>1430</v>
      </c>
      <c r="B83" s="305" t="s">
        <v>1399</v>
      </c>
      <c r="C83" s="303"/>
      <c r="D83" s="306"/>
      <c r="E83" s="300"/>
      <c r="F83" s="301" t="str">
        <f t="shared" si="8"/>
        <v>否</v>
      </c>
      <c r="G83" s="285" t="str">
        <f t="shared" si="9"/>
        <v>项</v>
      </c>
    </row>
    <row r="84" s="278" customFormat="1" ht="36" customHeight="1" spans="1:7">
      <c r="A84" s="304" t="s">
        <v>1431</v>
      </c>
      <c r="B84" s="305" t="s">
        <v>1401</v>
      </c>
      <c r="C84" s="306"/>
      <c r="D84" s="306"/>
      <c r="E84" s="300"/>
      <c r="F84" s="301" t="str">
        <f t="shared" si="8"/>
        <v>否</v>
      </c>
      <c r="G84" s="285" t="str">
        <f t="shared" si="9"/>
        <v>项</v>
      </c>
    </row>
    <row r="85" s="278" customFormat="1" ht="36" customHeight="1" spans="1:7">
      <c r="A85" s="304" t="s">
        <v>1432</v>
      </c>
      <c r="B85" s="305" t="s">
        <v>1403</v>
      </c>
      <c r="C85" s="306"/>
      <c r="D85" s="306"/>
      <c r="E85" s="300"/>
      <c r="F85" s="301" t="str">
        <f t="shared" si="8"/>
        <v>否</v>
      </c>
      <c r="G85" s="285" t="str">
        <f t="shared" si="9"/>
        <v>项</v>
      </c>
    </row>
    <row r="86" s="278" customFormat="1" ht="36" customHeight="1" spans="1:7">
      <c r="A86" s="304" t="s">
        <v>1433</v>
      </c>
      <c r="B86" s="305" t="s">
        <v>1405</v>
      </c>
      <c r="C86" s="306"/>
      <c r="D86" s="306"/>
      <c r="E86" s="300"/>
      <c r="F86" s="301" t="str">
        <f t="shared" si="8"/>
        <v>否</v>
      </c>
      <c r="G86" s="285" t="str">
        <f t="shared" si="9"/>
        <v>项</v>
      </c>
    </row>
    <row r="87" s="278" customFormat="1" ht="36" customHeight="1" spans="1:7">
      <c r="A87" s="304" t="s">
        <v>1434</v>
      </c>
      <c r="B87" s="305" t="s">
        <v>1435</v>
      </c>
      <c r="C87" s="306"/>
      <c r="D87" s="306"/>
      <c r="E87" s="300"/>
      <c r="F87" s="301" t="str">
        <f t="shared" si="8"/>
        <v>否</v>
      </c>
      <c r="G87" s="285" t="str">
        <f t="shared" si="9"/>
        <v>项</v>
      </c>
    </row>
    <row r="88" s="278" customFormat="1" ht="36" customHeight="1" spans="1:7">
      <c r="A88" s="297" t="s">
        <v>1436</v>
      </c>
      <c r="B88" s="308" t="s">
        <v>1437</v>
      </c>
      <c r="C88" s="306"/>
      <c r="D88" s="303"/>
      <c r="E88" s="300"/>
      <c r="F88" s="301" t="str">
        <f t="shared" si="8"/>
        <v>否</v>
      </c>
      <c r="G88" s="285" t="str">
        <f t="shared" si="9"/>
        <v>款</v>
      </c>
    </row>
    <row r="89" s="278" customFormat="1" ht="36" customHeight="1" spans="1:7">
      <c r="A89" s="304" t="s">
        <v>1438</v>
      </c>
      <c r="B89" s="305" t="s">
        <v>1411</v>
      </c>
      <c r="C89" s="303"/>
      <c r="D89" s="306"/>
      <c r="E89" s="300"/>
      <c r="F89" s="301" t="str">
        <f t="shared" si="8"/>
        <v>否</v>
      </c>
      <c r="G89" s="285" t="str">
        <f t="shared" si="9"/>
        <v>项</v>
      </c>
    </row>
    <row r="90" s="278" customFormat="1" ht="36" customHeight="1" spans="1:7">
      <c r="A90" s="304" t="s">
        <v>1439</v>
      </c>
      <c r="B90" s="305" t="s">
        <v>1440</v>
      </c>
      <c r="C90" s="306"/>
      <c r="D90" s="306"/>
      <c r="E90" s="300"/>
      <c r="F90" s="301" t="str">
        <f t="shared" si="8"/>
        <v>否</v>
      </c>
      <c r="G90" s="285" t="str">
        <f t="shared" si="9"/>
        <v>项</v>
      </c>
    </row>
    <row r="91" s="278" customFormat="1" ht="36" customHeight="1" spans="1:7">
      <c r="A91" s="297" t="s">
        <v>1441</v>
      </c>
      <c r="B91" s="308" t="s">
        <v>1442</v>
      </c>
      <c r="C91" s="306"/>
      <c r="D91" s="303"/>
      <c r="E91" s="300"/>
      <c r="F91" s="301" t="str">
        <f t="shared" si="8"/>
        <v>否</v>
      </c>
      <c r="G91" s="285" t="str">
        <f t="shared" si="9"/>
        <v>款</v>
      </c>
    </row>
    <row r="92" s="278" customFormat="1" ht="36" customHeight="1" spans="1:7">
      <c r="A92" s="304" t="s">
        <v>1443</v>
      </c>
      <c r="B92" s="305" t="s">
        <v>1363</v>
      </c>
      <c r="C92" s="303"/>
      <c r="D92" s="306"/>
      <c r="E92" s="300"/>
      <c r="F92" s="301" t="str">
        <f t="shared" si="8"/>
        <v>否</v>
      </c>
      <c r="G92" s="285" t="str">
        <f t="shared" si="9"/>
        <v>项</v>
      </c>
    </row>
    <row r="93" s="278" customFormat="1" ht="36" customHeight="1" spans="1:7">
      <c r="A93" s="304" t="s">
        <v>1444</v>
      </c>
      <c r="B93" s="305" t="s">
        <v>1365</v>
      </c>
      <c r="C93" s="306"/>
      <c r="D93" s="306"/>
      <c r="E93" s="300"/>
      <c r="F93" s="301" t="str">
        <f t="shared" si="8"/>
        <v>否</v>
      </c>
      <c r="G93" s="285" t="str">
        <f t="shared" si="9"/>
        <v>项</v>
      </c>
    </row>
    <row r="94" s="278" customFormat="1" ht="36" customHeight="1" spans="1:7">
      <c r="A94" s="304" t="s">
        <v>1445</v>
      </c>
      <c r="B94" s="305" t="s">
        <v>1367</v>
      </c>
      <c r="C94" s="306"/>
      <c r="D94" s="306"/>
      <c r="E94" s="300"/>
      <c r="F94" s="301" t="str">
        <f t="shared" si="8"/>
        <v>否</v>
      </c>
      <c r="G94" s="285" t="str">
        <f t="shared" si="9"/>
        <v>项</v>
      </c>
    </row>
    <row r="95" s="278" customFormat="1" ht="36" customHeight="1" spans="1:7">
      <c r="A95" s="304" t="s">
        <v>1446</v>
      </c>
      <c r="B95" s="305" t="s">
        <v>1369</v>
      </c>
      <c r="C95" s="306"/>
      <c r="D95" s="306"/>
      <c r="E95" s="300"/>
      <c r="F95" s="301" t="str">
        <f t="shared" si="8"/>
        <v>否</v>
      </c>
      <c r="G95" s="285" t="str">
        <f t="shared" si="9"/>
        <v>项</v>
      </c>
    </row>
    <row r="96" s="278" customFormat="1" ht="36" customHeight="1" spans="1:7">
      <c r="A96" s="304" t="s">
        <v>1447</v>
      </c>
      <c r="B96" s="305" t="s">
        <v>1377</v>
      </c>
      <c r="C96" s="306"/>
      <c r="D96" s="306"/>
      <c r="E96" s="300"/>
      <c r="F96" s="301" t="str">
        <f t="shared" si="8"/>
        <v>否</v>
      </c>
      <c r="G96" s="285" t="str">
        <f t="shared" si="9"/>
        <v>项</v>
      </c>
    </row>
    <row r="97" s="278" customFormat="1" ht="36" customHeight="1" spans="1:7">
      <c r="A97" s="304" t="s">
        <v>1448</v>
      </c>
      <c r="B97" s="305" t="s">
        <v>1381</v>
      </c>
      <c r="C97" s="306"/>
      <c r="D97" s="306"/>
      <c r="E97" s="300"/>
      <c r="F97" s="301" t="str">
        <f t="shared" si="8"/>
        <v>否</v>
      </c>
      <c r="G97" s="285" t="str">
        <f t="shared" si="9"/>
        <v>项</v>
      </c>
    </row>
    <row r="98" s="278" customFormat="1" ht="36" customHeight="1" spans="1:7">
      <c r="A98" s="304" t="s">
        <v>1449</v>
      </c>
      <c r="B98" s="305" t="s">
        <v>1383</v>
      </c>
      <c r="C98" s="306"/>
      <c r="D98" s="306"/>
      <c r="E98" s="300"/>
      <c r="F98" s="301" t="str">
        <f t="shared" si="8"/>
        <v>否</v>
      </c>
      <c r="G98" s="285" t="str">
        <f t="shared" si="9"/>
        <v>项</v>
      </c>
    </row>
    <row r="99" s="278" customFormat="1" ht="36" customHeight="1" spans="1:7">
      <c r="A99" s="304" t="s">
        <v>1450</v>
      </c>
      <c r="B99" s="305" t="s">
        <v>1451</v>
      </c>
      <c r="C99" s="306"/>
      <c r="D99" s="306"/>
      <c r="E99" s="300"/>
      <c r="F99" s="301" t="str">
        <f t="shared" si="8"/>
        <v>否</v>
      </c>
      <c r="G99" s="285" t="str">
        <f t="shared" si="9"/>
        <v>项</v>
      </c>
    </row>
    <row r="100" s="278" customFormat="1" ht="36" customHeight="1" spans="1:7">
      <c r="A100" s="297" t="s">
        <v>90</v>
      </c>
      <c r="B100" s="298" t="s">
        <v>1452</v>
      </c>
      <c r="C100" s="309">
        <v>52</v>
      </c>
      <c r="D100" s="310">
        <v>5702</v>
      </c>
      <c r="E100" s="300">
        <f t="shared" ref="E100:E105" si="10">(D100-C100)/C100</f>
        <v>108.654</v>
      </c>
      <c r="F100" s="301" t="str">
        <f t="shared" si="8"/>
        <v>是</v>
      </c>
      <c r="G100" s="285" t="str">
        <f t="shared" si="9"/>
        <v>类</v>
      </c>
    </row>
    <row r="101" s="278" customFormat="1" ht="36" customHeight="1" spans="1:7">
      <c r="A101" s="297" t="s">
        <v>1453</v>
      </c>
      <c r="B101" s="298" t="s">
        <v>1454</v>
      </c>
      <c r="C101" s="312">
        <v>52</v>
      </c>
      <c r="D101" s="303">
        <v>4202</v>
      </c>
      <c r="E101" s="300">
        <f t="shared" si="10"/>
        <v>79.808</v>
      </c>
      <c r="F101" s="301" t="str">
        <f t="shared" si="8"/>
        <v>是</v>
      </c>
      <c r="G101" s="285" t="str">
        <f t="shared" si="9"/>
        <v>款</v>
      </c>
    </row>
    <row r="102" s="278" customFormat="1" ht="36" customHeight="1" spans="1:7">
      <c r="A102" s="304" t="s">
        <v>1455</v>
      </c>
      <c r="B102" s="305" t="s">
        <v>1333</v>
      </c>
      <c r="C102" s="303"/>
      <c r="D102" s="306">
        <v>1947</v>
      </c>
      <c r="E102" s="300"/>
      <c r="F102" s="301" t="str">
        <f t="shared" si="8"/>
        <v>是</v>
      </c>
      <c r="G102" s="285" t="str">
        <f t="shared" si="9"/>
        <v>项</v>
      </c>
    </row>
    <row r="103" s="278" customFormat="1" ht="36" customHeight="1" spans="1:7">
      <c r="A103" s="304" t="s">
        <v>1456</v>
      </c>
      <c r="B103" s="305" t="s">
        <v>1457</v>
      </c>
      <c r="C103" s="306"/>
      <c r="D103" s="306">
        <v>253</v>
      </c>
      <c r="E103" s="300"/>
      <c r="F103" s="301" t="str">
        <f t="shared" si="8"/>
        <v>是</v>
      </c>
      <c r="G103" s="285" t="str">
        <f t="shared" si="9"/>
        <v>项</v>
      </c>
    </row>
    <row r="104" s="278" customFormat="1" ht="36" customHeight="1" spans="1:7">
      <c r="A104" s="304" t="s">
        <v>1458</v>
      </c>
      <c r="B104" s="305" t="s">
        <v>1459</v>
      </c>
      <c r="C104" s="306"/>
      <c r="D104" s="306"/>
      <c r="E104" s="300"/>
      <c r="F104" s="301" t="str">
        <f t="shared" si="8"/>
        <v>否</v>
      </c>
      <c r="G104" s="285" t="str">
        <f t="shared" si="9"/>
        <v>项</v>
      </c>
    </row>
    <row r="105" s="278" customFormat="1" ht="36" customHeight="1" spans="1:7">
      <c r="A105" s="304" t="s">
        <v>1460</v>
      </c>
      <c r="B105" s="302" t="s">
        <v>1461</v>
      </c>
      <c r="C105" s="306">
        <v>52</v>
      </c>
      <c r="D105" s="306">
        <v>2002</v>
      </c>
      <c r="E105" s="300">
        <f t="shared" si="10"/>
        <v>37.5</v>
      </c>
      <c r="F105" s="301" t="str">
        <f t="shared" si="8"/>
        <v>是</v>
      </c>
      <c r="G105" s="285" t="str">
        <f t="shared" si="9"/>
        <v>项</v>
      </c>
    </row>
    <row r="106" s="278" customFormat="1" ht="36" customHeight="1" spans="1:7">
      <c r="A106" s="297"/>
      <c r="B106" s="305" t="s">
        <v>1329</v>
      </c>
      <c r="C106" s="306"/>
      <c r="D106" s="306">
        <v>1500</v>
      </c>
      <c r="E106" s="300"/>
      <c r="F106" s="301"/>
      <c r="G106" s="285"/>
    </row>
    <row r="107" s="278" customFormat="1" ht="36" customHeight="1" spans="1:7">
      <c r="A107" s="297"/>
      <c r="B107" s="305" t="s">
        <v>1331</v>
      </c>
      <c r="C107" s="306"/>
      <c r="D107" s="306">
        <v>500</v>
      </c>
      <c r="E107" s="300"/>
      <c r="F107" s="301"/>
      <c r="G107" s="285"/>
    </row>
    <row r="108" s="278" customFormat="1" ht="36" customHeight="1" spans="1:7">
      <c r="A108" s="297"/>
      <c r="B108" s="305" t="s">
        <v>1333</v>
      </c>
      <c r="C108" s="306"/>
      <c r="D108" s="306">
        <v>1000</v>
      </c>
      <c r="E108" s="300"/>
      <c r="F108" s="301"/>
      <c r="G108" s="285"/>
    </row>
    <row r="109" s="278" customFormat="1" ht="36" customHeight="1" spans="1:7">
      <c r="A109" s="297" t="s">
        <v>1462</v>
      </c>
      <c r="B109" s="308" t="s">
        <v>1463</v>
      </c>
      <c r="C109" s="306"/>
      <c r="D109" s="306"/>
      <c r="E109" s="300"/>
      <c r="F109" s="301" t="str">
        <f t="shared" ref="F109:F136" si="11">IF(LEN(A109)=3,"是",IF(B109&lt;&gt;"",IF(SUM(C109:D109)&lt;&gt;0,"是","否"),"是"))</f>
        <v>否</v>
      </c>
      <c r="G109" s="285" t="str">
        <f t="shared" ref="G109:G136" si="12">IF(LEN(A109)=3,"类",IF(LEN(A109)=5,"款","项"))</f>
        <v>款</v>
      </c>
    </row>
    <row r="110" s="278" customFormat="1" ht="36" customHeight="1" spans="1:7">
      <c r="A110" s="304" t="s">
        <v>1464</v>
      </c>
      <c r="B110" s="305" t="s">
        <v>1333</v>
      </c>
      <c r="C110" s="306"/>
      <c r="D110" s="306"/>
      <c r="E110" s="300"/>
      <c r="F110" s="301" t="str">
        <f t="shared" si="11"/>
        <v>否</v>
      </c>
      <c r="G110" s="285" t="str">
        <f t="shared" si="12"/>
        <v>项</v>
      </c>
    </row>
    <row r="111" s="278" customFormat="1" ht="36" customHeight="1" spans="1:7">
      <c r="A111" s="304" t="s">
        <v>1465</v>
      </c>
      <c r="B111" s="305" t="s">
        <v>1457</v>
      </c>
      <c r="C111" s="306"/>
      <c r="D111" s="306"/>
      <c r="E111" s="300"/>
      <c r="F111" s="301" t="str">
        <f t="shared" si="11"/>
        <v>否</v>
      </c>
      <c r="G111" s="285" t="str">
        <f t="shared" si="12"/>
        <v>项</v>
      </c>
    </row>
    <row r="112" s="278" customFormat="1" ht="36" customHeight="1" spans="1:7">
      <c r="A112" s="304" t="s">
        <v>1466</v>
      </c>
      <c r="B112" s="305" t="s">
        <v>1467</v>
      </c>
      <c r="C112" s="306"/>
      <c r="D112" s="306"/>
      <c r="E112" s="300"/>
      <c r="F112" s="301" t="str">
        <f t="shared" si="11"/>
        <v>否</v>
      </c>
      <c r="G112" s="285" t="str">
        <f t="shared" si="12"/>
        <v>项</v>
      </c>
    </row>
    <row r="113" s="278" customFormat="1" ht="36" customHeight="1" spans="1:7">
      <c r="A113" s="304" t="s">
        <v>1468</v>
      </c>
      <c r="B113" s="305" t="s">
        <v>1469</v>
      </c>
      <c r="C113" s="306"/>
      <c r="D113" s="306"/>
      <c r="E113" s="300"/>
      <c r="F113" s="301" t="str">
        <f t="shared" si="11"/>
        <v>否</v>
      </c>
      <c r="G113" s="285" t="str">
        <f t="shared" si="12"/>
        <v>项</v>
      </c>
    </row>
    <row r="114" s="278" customFormat="1" ht="36" customHeight="1" spans="1:7">
      <c r="A114" s="297" t="s">
        <v>1470</v>
      </c>
      <c r="B114" s="298" t="s">
        <v>1471</v>
      </c>
      <c r="C114" s="306"/>
      <c r="D114" s="303"/>
      <c r="E114" s="300"/>
      <c r="F114" s="301" t="str">
        <f t="shared" si="11"/>
        <v>否</v>
      </c>
      <c r="G114" s="285" t="str">
        <f t="shared" si="12"/>
        <v>款</v>
      </c>
    </row>
    <row r="115" s="278" customFormat="1" ht="36" customHeight="1" spans="1:7">
      <c r="A115" s="304" t="s">
        <v>1472</v>
      </c>
      <c r="B115" s="305" t="s">
        <v>1473</v>
      </c>
      <c r="C115" s="303"/>
      <c r="D115" s="306"/>
      <c r="E115" s="300"/>
      <c r="F115" s="301" t="str">
        <f t="shared" si="11"/>
        <v>否</v>
      </c>
      <c r="G115" s="285" t="str">
        <f t="shared" si="12"/>
        <v>项</v>
      </c>
    </row>
    <row r="116" s="278" customFormat="1" ht="36" customHeight="1" spans="1:7">
      <c r="A116" s="304" t="s">
        <v>1474</v>
      </c>
      <c r="B116" s="305" t="s">
        <v>1475</v>
      </c>
      <c r="C116" s="306"/>
      <c r="D116" s="306"/>
      <c r="E116" s="300"/>
      <c r="F116" s="301" t="str">
        <f t="shared" si="11"/>
        <v>否</v>
      </c>
      <c r="G116" s="285" t="str">
        <f t="shared" si="12"/>
        <v>项</v>
      </c>
    </row>
    <row r="117" s="278" customFormat="1" ht="36" customHeight="1" spans="1:7">
      <c r="A117" s="304" t="s">
        <v>1476</v>
      </c>
      <c r="B117" s="305" t="s">
        <v>1477</v>
      </c>
      <c r="C117" s="306"/>
      <c r="D117" s="306"/>
      <c r="E117" s="300"/>
      <c r="F117" s="301" t="str">
        <f t="shared" si="11"/>
        <v>否</v>
      </c>
      <c r="G117" s="285" t="str">
        <f t="shared" si="12"/>
        <v>项</v>
      </c>
    </row>
    <row r="118" s="278" customFormat="1" ht="36" customHeight="1" spans="1:7">
      <c r="A118" s="304" t="s">
        <v>1478</v>
      </c>
      <c r="B118" s="302" t="s">
        <v>1479</v>
      </c>
      <c r="C118" s="306"/>
      <c r="D118" s="306"/>
      <c r="E118" s="300"/>
      <c r="F118" s="301" t="str">
        <f t="shared" si="11"/>
        <v>否</v>
      </c>
      <c r="G118" s="285" t="str">
        <f t="shared" si="12"/>
        <v>项</v>
      </c>
    </row>
    <row r="119" s="278" customFormat="1" ht="36" customHeight="1" spans="1:7">
      <c r="A119" s="313">
        <v>21370</v>
      </c>
      <c r="B119" s="308" t="s">
        <v>1480</v>
      </c>
      <c r="C119" s="306"/>
      <c r="D119" s="303"/>
      <c r="E119" s="300"/>
      <c r="F119" s="301" t="str">
        <f t="shared" si="11"/>
        <v>否</v>
      </c>
      <c r="G119" s="285" t="str">
        <f t="shared" si="12"/>
        <v>款</v>
      </c>
    </row>
    <row r="120" s="278" customFormat="1" ht="36" customHeight="1" spans="1:7">
      <c r="A120" s="314">
        <v>2137001</v>
      </c>
      <c r="B120" s="305" t="s">
        <v>1333</v>
      </c>
      <c r="C120" s="303"/>
      <c r="D120" s="306"/>
      <c r="E120" s="300"/>
      <c r="F120" s="301" t="str">
        <f t="shared" si="11"/>
        <v>否</v>
      </c>
      <c r="G120" s="285" t="str">
        <f t="shared" si="12"/>
        <v>项</v>
      </c>
    </row>
    <row r="121" s="278" customFormat="1" ht="36" customHeight="1" spans="1:7">
      <c r="A121" s="314">
        <v>2137099</v>
      </c>
      <c r="B121" s="305" t="s">
        <v>1481</v>
      </c>
      <c r="C121" s="306"/>
      <c r="D121" s="306"/>
      <c r="E121" s="300"/>
      <c r="F121" s="301" t="str">
        <f t="shared" si="11"/>
        <v>否</v>
      </c>
      <c r="G121" s="285" t="str">
        <f t="shared" si="12"/>
        <v>项</v>
      </c>
    </row>
    <row r="122" s="278" customFormat="1" ht="36" customHeight="1" spans="1:7">
      <c r="A122" s="313">
        <v>21371</v>
      </c>
      <c r="B122" s="308" t="s">
        <v>1482</v>
      </c>
      <c r="C122" s="306"/>
      <c r="D122" s="306"/>
      <c r="E122" s="300"/>
      <c r="F122" s="301" t="str">
        <f t="shared" si="11"/>
        <v>否</v>
      </c>
      <c r="G122" s="285" t="str">
        <f t="shared" si="12"/>
        <v>款</v>
      </c>
    </row>
    <row r="123" s="278" customFormat="1" ht="36" customHeight="1" spans="1:7">
      <c r="A123" s="314">
        <v>2137101</v>
      </c>
      <c r="B123" s="305" t="s">
        <v>1473</v>
      </c>
      <c r="C123" s="306"/>
      <c r="D123" s="306"/>
      <c r="E123" s="300"/>
      <c r="F123" s="301" t="str">
        <f t="shared" si="11"/>
        <v>否</v>
      </c>
      <c r="G123" s="285" t="str">
        <f t="shared" si="12"/>
        <v>项</v>
      </c>
    </row>
    <row r="124" s="278" customFormat="1" ht="36" customHeight="1" spans="1:7">
      <c r="A124" s="314">
        <v>2137102</v>
      </c>
      <c r="B124" s="305" t="s">
        <v>1483</v>
      </c>
      <c r="C124" s="306"/>
      <c r="D124" s="306"/>
      <c r="E124" s="300"/>
      <c r="F124" s="301" t="str">
        <f t="shared" si="11"/>
        <v>否</v>
      </c>
      <c r="G124" s="285" t="str">
        <f t="shared" si="12"/>
        <v>项</v>
      </c>
    </row>
    <row r="125" s="278" customFormat="1" ht="36" customHeight="1" spans="1:7">
      <c r="A125" s="314">
        <v>2137103</v>
      </c>
      <c r="B125" s="305" t="s">
        <v>1477</v>
      </c>
      <c r="C125" s="306"/>
      <c r="D125" s="306"/>
      <c r="E125" s="300"/>
      <c r="F125" s="301" t="str">
        <f t="shared" si="11"/>
        <v>否</v>
      </c>
      <c r="G125" s="285" t="str">
        <f t="shared" si="12"/>
        <v>项</v>
      </c>
    </row>
    <row r="126" s="278" customFormat="1" ht="36" customHeight="1" spans="1:7">
      <c r="A126" s="314">
        <v>2137199</v>
      </c>
      <c r="B126" s="305" t="s">
        <v>1484</v>
      </c>
      <c r="C126" s="306"/>
      <c r="D126" s="306"/>
      <c r="E126" s="300"/>
      <c r="F126" s="301" t="str">
        <f t="shared" si="11"/>
        <v>否</v>
      </c>
      <c r="G126" s="285" t="str">
        <f t="shared" si="12"/>
        <v>项</v>
      </c>
    </row>
    <row r="127" s="278" customFormat="1" ht="36" customHeight="1" spans="1:7">
      <c r="A127" s="297" t="s">
        <v>92</v>
      </c>
      <c r="B127" s="298" t="s">
        <v>1485</v>
      </c>
      <c r="C127" s="306"/>
      <c r="D127" s="311"/>
      <c r="E127" s="300"/>
      <c r="F127" s="301" t="str">
        <f t="shared" si="11"/>
        <v>是</v>
      </c>
      <c r="G127" s="285" t="str">
        <f t="shared" si="12"/>
        <v>类</v>
      </c>
    </row>
    <row r="128" s="278" customFormat="1" ht="36" customHeight="1" spans="1:7">
      <c r="A128" s="297" t="s">
        <v>1486</v>
      </c>
      <c r="B128" s="308" t="s">
        <v>1487</v>
      </c>
      <c r="C128" s="299"/>
      <c r="D128" s="309">
        <f>SUM(D129:D132)</f>
        <v>0</v>
      </c>
      <c r="E128" s="300"/>
      <c r="F128" s="301" t="str">
        <f t="shared" si="11"/>
        <v>否</v>
      </c>
      <c r="G128" s="285" t="str">
        <f t="shared" si="12"/>
        <v>款</v>
      </c>
    </row>
    <row r="129" s="278" customFormat="1" ht="36" customHeight="1" spans="1:7">
      <c r="A129" s="304" t="s">
        <v>1488</v>
      </c>
      <c r="B129" s="305" t="s">
        <v>1489</v>
      </c>
      <c r="C129" s="306"/>
      <c r="D129" s="306"/>
      <c r="E129" s="300"/>
      <c r="F129" s="301" t="str">
        <f t="shared" si="11"/>
        <v>否</v>
      </c>
      <c r="G129" s="285" t="str">
        <f t="shared" si="12"/>
        <v>项</v>
      </c>
    </row>
    <row r="130" s="278" customFormat="1" ht="36" customHeight="1" spans="1:7">
      <c r="A130" s="304" t="s">
        <v>1490</v>
      </c>
      <c r="B130" s="305" t="s">
        <v>1491</v>
      </c>
      <c r="C130" s="306"/>
      <c r="D130" s="306"/>
      <c r="E130" s="300"/>
      <c r="F130" s="301" t="str">
        <f t="shared" si="11"/>
        <v>否</v>
      </c>
      <c r="G130" s="285" t="str">
        <f t="shared" si="12"/>
        <v>项</v>
      </c>
    </row>
    <row r="131" s="278" customFormat="1" ht="36" customHeight="1" spans="1:7">
      <c r="A131" s="304" t="s">
        <v>1492</v>
      </c>
      <c r="B131" s="305" t="s">
        <v>1493</v>
      </c>
      <c r="C131" s="306"/>
      <c r="D131" s="306"/>
      <c r="E131" s="300"/>
      <c r="F131" s="301" t="str">
        <f t="shared" si="11"/>
        <v>否</v>
      </c>
      <c r="G131" s="285" t="str">
        <f t="shared" si="12"/>
        <v>项</v>
      </c>
    </row>
    <row r="132" s="278" customFormat="1" ht="36" customHeight="1" spans="1:7">
      <c r="A132" s="304" t="s">
        <v>1494</v>
      </c>
      <c r="B132" s="305" t="s">
        <v>1495</v>
      </c>
      <c r="C132" s="306"/>
      <c r="D132" s="306"/>
      <c r="E132" s="300"/>
      <c r="F132" s="301" t="str">
        <f t="shared" si="11"/>
        <v>否</v>
      </c>
      <c r="G132" s="285" t="str">
        <f t="shared" si="12"/>
        <v>项</v>
      </c>
    </row>
    <row r="133" s="278" customFormat="1" ht="36" customHeight="1" spans="1:7">
      <c r="A133" s="297" t="s">
        <v>1496</v>
      </c>
      <c r="B133" s="298" t="s">
        <v>1497</v>
      </c>
      <c r="C133" s="306"/>
      <c r="D133" s="311"/>
      <c r="E133" s="300"/>
      <c r="F133" s="301" t="str">
        <f t="shared" si="11"/>
        <v>否</v>
      </c>
      <c r="G133" s="285" t="str">
        <f t="shared" si="12"/>
        <v>款</v>
      </c>
    </row>
    <row r="134" s="278" customFormat="1" ht="36" customHeight="1" spans="1:7">
      <c r="A134" s="304" t="s">
        <v>1498</v>
      </c>
      <c r="B134" s="305" t="s">
        <v>1493</v>
      </c>
      <c r="C134" s="306"/>
      <c r="D134" s="306"/>
      <c r="E134" s="300"/>
      <c r="F134" s="301" t="str">
        <f t="shared" si="11"/>
        <v>否</v>
      </c>
      <c r="G134" s="285" t="str">
        <f t="shared" si="12"/>
        <v>项</v>
      </c>
    </row>
    <row r="135" s="278" customFormat="1" ht="36" customHeight="1" spans="1:7">
      <c r="A135" s="304" t="s">
        <v>1499</v>
      </c>
      <c r="B135" s="305" t="s">
        <v>1500</v>
      </c>
      <c r="C135" s="306"/>
      <c r="D135" s="306"/>
      <c r="E135" s="300"/>
      <c r="F135" s="301" t="str">
        <f t="shared" si="11"/>
        <v>否</v>
      </c>
      <c r="G135" s="285" t="str">
        <f t="shared" si="12"/>
        <v>项</v>
      </c>
    </row>
    <row r="136" s="278" customFormat="1" ht="36" customHeight="1" spans="1:7">
      <c r="A136" s="304" t="s">
        <v>1501</v>
      </c>
      <c r="B136" s="305" t="s">
        <v>1502</v>
      </c>
      <c r="C136" s="306"/>
      <c r="D136" s="306"/>
      <c r="E136" s="300"/>
      <c r="F136" s="301" t="str">
        <f t="shared" si="11"/>
        <v>否</v>
      </c>
      <c r="G136" s="285" t="str">
        <f t="shared" si="12"/>
        <v>项</v>
      </c>
    </row>
    <row r="137" s="278" customFormat="1" ht="36" customHeight="1" spans="1:7">
      <c r="A137" s="304" t="s">
        <v>1503</v>
      </c>
      <c r="B137" s="302" t="s">
        <v>1504</v>
      </c>
      <c r="C137" s="306"/>
      <c r="D137" s="307"/>
      <c r="E137" s="300"/>
      <c r="F137" s="301" t="str">
        <f t="shared" ref="F137:F200" si="13">IF(LEN(A137)=3,"是",IF(B137&lt;&gt;"",IF(SUM(C137:D137)&lt;&gt;0,"是","否"),"是"))</f>
        <v>否</v>
      </c>
      <c r="G137" s="285" t="str">
        <f t="shared" ref="G137:G200" si="14">IF(LEN(A137)=3,"类",IF(LEN(A137)=5,"款","项"))</f>
        <v>项</v>
      </c>
    </row>
    <row r="138" s="278" customFormat="1" ht="36" customHeight="1" spans="1:7">
      <c r="A138" s="297" t="s">
        <v>1505</v>
      </c>
      <c r="B138" s="298" t="s">
        <v>1506</v>
      </c>
      <c r="C138" s="306"/>
      <c r="D138" s="311"/>
      <c r="E138" s="300"/>
      <c r="F138" s="301" t="str">
        <f t="shared" si="13"/>
        <v>否</v>
      </c>
      <c r="G138" s="285" t="str">
        <f t="shared" si="14"/>
        <v>款</v>
      </c>
    </row>
    <row r="139" s="278" customFormat="1" ht="36" customHeight="1" spans="1:7">
      <c r="A139" s="304" t="s">
        <v>1507</v>
      </c>
      <c r="B139" s="305" t="s">
        <v>1508</v>
      </c>
      <c r="C139" s="303"/>
      <c r="D139" s="306"/>
      <c r="E139" s="300"/>
      <c r="F139" s="301" t="str">
        <f t="shared" si="13"/>
        <v>否</v>
      </c>
      <c r="G139" s="285" t="str">
        <f t="shared" si="14"/>
        <v>项</v>
      </c>
    </row>
    <row r="140" s="278" customFormat="1" ht="36" customHeight="1" spans="1:7">
      <c r="A140" s="304" t="s">
        <v>1509</v>
      </c>
      <c r="B140" s="302" t="s">
        <v>1510</v>
      </c>
      <c r="C140" s="306"/>
      <c r="D140" s="307"/>
      <c r="E140" s="300"/>
      <c r="F140" s="301" t="str">
        <f t="shared" si="13"/>
        <v>否</v>
      </c>
      <c r="G140" s="285" t="str">
        <f t="shared" si="14"/>
        <v>项</v>
      </c>
    </row>
    <row r="141" s="278" customFormat="1" ht="36" customHeight="1" spans="1:7">
      <c r="A141" s="304" t="s">
        <v>1511</v>
      </c>
      <c r="B141" s="302" t="s">
        <v>1512</v>
      </c>
      <c r="C141" s="306"/>
      <c r="D141" s="307"/>
      <c r="E141" s="300"/>
      <c r="F141" s="301" t="str">
        <f t="shared" si="13"/>
        <v>否</v>
      </c>
      <c r="G141" s="285" t="str">
        <f t="shared" si="14"/>
        <v>项</v>
      </c>
    </row>
    <row r="142" s="278" customFormat="1" ht="36" customHeight="1" spans="1:7">
      <c r="A142" s="304" t="s">
        <v>1513</v>
      </c>
      <c r="B142" s="305" t="s">
        <v>1514</v>
      </c>
      <c r="C142" s="306"/>
      <c r="D142" s="306"/>
      <c r="E142" s="300"/>
      <c r="F142" s="301" t="str">
        <f t="shared" si="13"/>
        <v>否</v>
      </c>
      <c r="G142" s="285" t="str">
        <f t="shared" si="14"/>
        <v>项</v>
      </c>
    </row>
    <row r="143" s="278" customFormat="1" ht="36" customHeight="1" spans="1:7">
      <c r="A143" s="297" t="s">
        <v>1515</v>
      </c>
      <c r="B143" s="308" t="s">
        <v>1516</v>
      </c>
      <c r="C143" s="306"/>
      <c r="D143" s="309">
        <f>SUM(D144:D151)</f>
        <v>0</v>
      </c>
      <c r="E143" s="300"/>
      <c r="F143" s="301" t="str">
        <f t="shared" si="13"/>
        <v>否</v>
      </c>
      <c r="G143" s="285" t="str">
        <f t="shared" si="14"/>
        <v>款</v>
      </c>
    </row>
    <row r="144" s="278" customFormat="1" ht="36" customHeight="1" spans="1:7">
      <c r="A144" s="304" t="s">
        <v>1517</v>
      </c>
      <c r="B144" s="305" t="s">
        <v>1518</v>
      </c>
      <c r="C144" s="303"/>
      <c r="D144" s="306"/>
      <c r="E144" s="300"/>
      <c r="F144" s="301" t="str">
        <f t="shared" si="13"/>
        <v>否</v>
      </c>
      <c r="G144" s="285" t="str">
        <f t="shared" si="14"/>
        <v>项</v>
      </c>
    </row>
    <row r="145" s="278" customFormat="1" ht="36" customHeight="1" spans="1:7">
      <c r="A145" s="304" t="s">
        <v>1519</v>
      </c>
      <c r="B145" s="305" t="s">
        <v>1520</v>
      </c>
      <c r="C145" s="306"/>
      <c r="D145" s="306"/>
      <c r="E145" s="300"/>
      <c r="F145" s="301" t="str">
        <f t="shared" si="13"/>
        <v>否</v>
      </c>
      <c r="G145" s="285" t="str">
        <f t="shared" si="14"/>
        <v>项</v>
      </c>
    </row>
    <row r="146" s="278" customFormat="1" ht="36" customHeight="1" spans="1:7">
      <c r="A146" s="304" t="s">
        <v>1521</v>
      </c>
      <c r="B146" s="305" t="s">
        <v>1522</v>
      </c>
      <c r="C146" s="306"/>
      <c r="D146" s="306"/>
      <c r="E146" s="300"/>
      <c r="F146" s="301" t="str">
        <f t="shared" si="13"/>
        <v>否</v>
      </c>
      <c r="G146" s="285" t="str">
        <f t="shared" si="14"/>
        <v>项</v>
      </c>
    </row>
    <row r="147" s="278" customFormat="1" ht="36" customHeight="1" spans="1:7">
      <c r="A147" s="304" t="s">
        <v>1523</v>
      </c>
      <c r="B147" s="305" t="s">
        <v>1524</v>
      </c>
      <c r="C147" s="306"/>
      <c r="D147" s="306"/>
      <c r="E147" s="300"/>
      <c r="F147" s="301" t="str">
        <f t="shared" si="13"/>
        <v>否</v>
      </c>
      <c r="G147" s="285" t="str">
        <f t="shared" si="14"/>
        <v>项</v>
      </c>
    </row>
    <row r="148" s="278" customFormat="1" ht="36" customHeight="1" spans="1:7">
      <c r="A148" s="304" t="s">
        <v>1525</v>
      </c>
      <c r="B148" s="305" t="s">
        <v>1526</v>
      </c>
      <c r="C148" s="306"/>
      <c r="D148" s="306"/>
      <c r="E148" s="300"/>
      <c r="F148" s="301" t="str">
        <f t="shared" si="13"/>
        <v>否</v>
      </c>
      <c r="G148" s="285" t="str">
        <f t="shared" si="14"/>
        <v>项</v>
      </c>
    </row>
    <row r="149" s="278" customFormat="1" ht="36" customHeight="1" spans="1:7">
      <c r="A149" s="304" t="s">
        <v>1527</v>
      </c>
      <c r="B149" s="305" t="s">
        <v>1528</v>
      </c>
      <c r="C149" s="306"/>
      <c r="D149" s="306"/>
      <c r="E149" s="300"/>
      <c r="F149" s="301" t="str">
        <f t="shared" si="13"/>
        <v>否</v>
      </c>
      <c r="G149" s="285" t="str">
        <f t="shared" si="14"/>
        <v>项</v>
      </c>
    </row>
    <row r="150" s="278" customFormat="1" ht="36" customHeight="1" spans="1:7">
      <c r="A150" s="304" t="s">
        <v>1529</v>
      </c>
      <c r="B150" s="305" t="s">
        <v>1530</v>
      </c>
      <c r="C150" s="306"/>
      <c r="D150" s="306"/>
      <c r="E150" s="300"/>
      <c r="F150" s="301" t="str">
        <f t="shared" si="13"/>
        <v>否</v>
      </c>
      <c r="G150" s="285" t="str">
        <f t="shared" si="14"/>
        <v>项</v>
      </c>
    </row>
    <row r="151" s="278" customFormat="1" ht="36" customHeight="1" spans="1:7">
      <c r="A151" s="304" t="s">
        <v>1531</v>
      </c>
      <c r="B151" s="305" t="s">
        <v>1532</v>
      </c>
      <c r="C151" s="306"/>
      <c r="D151" s="306"/>
      <c r="E151" s="300"/>
      <c r="F151" s="301" t="str">
        <f t="shared" si="13"/>
        <v>否</v>
      </c>
      <c r="G151" s="285" t="str">
        <f t="shared" si="14"/>
        <v>项</v>
      </c>
    </row>
    <row r="152" s="278" customFormat="1" ht="36" customHeight="1" spans="1:7">
      <c r="A152" s="297" t="s">
        <v>1533</v>
      </c>
      <c r="B152" s="308" t="s">
        <v>1534</v>
      </c>
      <c r="C152" s="306"/>
      <c r="D152" s="309">
        <f>SUM(D153:D158)</f>
        <v>0</v>
      </c>
      <c r="E152" s="300"/>
      <c r="F152" s="301" t="str">
        <f t="shared" si="13"/>
        <v>否</v>
      </c>
      <c r="G152" s="285" t="str">
        <f t="shared" si="14"/>
        <v>款</v>
      </c>
    </row>
    <row r="153" s="278" customFormat="1" ht="36" customHeight="1" spans="1:7">
      <c r="A153" s="304" t="s">
        <v>1535</v>
      </c>
      <c r="B153" s="305" t="s">
        <v>1536</v>
      </c>
      <c r="C153" s="306"/>
      <c r="D153" s="306"/>
      <c r="E153" s="300"/>
      <c r="F153" s="301" t="str">
        <f t="shared" si="13"/>
        <v>否</v>
      </c>
      <c r="G153" s="285" t="str">
        <f t="shared" si="14"/>
        <v>项</v>
      </c>
    </row>
    <row r="154" s="278" customFormat="1" ht="36" customHeight="1" spans="1:7">
      <c r="A154" s="304" t="s">
        <v>1537</v>
      </c>
      <c r="B154" s="305" t="s">
        <v>1538</v>
      </c>
      <c r="C154" s="306"/>
      <c r="D154" s="306"/>
      <c r="E154" s="300"/>
      <c r="F154" s="301" t="str">
        <f t="shared" si="13"/>
        <v>否</v>
      </c>
      <c r="G154" s="285" t="str">
        <f t="shared" si="14"/>
        <v>项</v>
      </c>
    </row>
    <row r="155" s="278" customFormat="1" ht="36" customHeight="1" spans="1:7">
      <c r="A155" s="304" t="s">
        <v>1539</v>
      </c>
      <c r="B155" s="305" t="s">
        <v>1540</v>
      </c>
      <c r="C155" s="306"/>
      <c r="D155" s="306"/>
      <c r="E155" s="300"/>
      <c r="F155" s="301" t="str">
        <f t="shared" si="13"/>
        <v>否</v>
      </c>
      <c r="G155" s="285" t="str">
        <f t="shared" si="14"/>
        <v>项</v>
      </c>
    </row>
    <row r="156" s="278" customFormat="1" ht="36" customHeight="1" spans="1:7">
      <c r="A156" s="304" t="s">
        <v>1541</v>
      </c>
      <c r="B156" s="305" t="s">
        <v>1542</v>
      </c>
      <c r="C156" s="306"/>
      <c r="D156" s="306"/>
      <c r="E156" s="300"/>
      <c r="F156" s="301" t="str">
        <f t="shared" si="13"/>
        <v>否</v>
      </c>
      <c r="G156" s="285" t="str">
        <f t="shared" si="14"/>
        <v>项</v>
      </c>
    </row>
    <row r="157" s="278" customFormat="1" ht="36" customHeight="1" spans="1:7">
      <c r="A157" s="304" t="s">
        <v>1543</v>
      </c>
      <c r="B157" s="305" t="s">
        <v>1544</v>
      </c>
      <c r="C157" s="306"/>
      <c r="D157" s="306"/>
      <c r="E157" s="300"/>
      <c r="F157" s="301" t="str">
        <f t="shared" si="13"/>
        <v>否</v>
      </c>
      <c r="G157" s="285" t="str">
        <f t="shared" si="14"/>
        <v>项</v>
      </c>
    </row>
    <row r="158" s="278" customFormat="1" ht="36" customHeight="1" spans="1:7">
      <c r="A158" s="304" t="s">
        <v>1545</v>
      </c>
      <c r="B158" s="305" t="s">
        <v>1546</v>
      </c>
      <c r="C158" s="306"/>
      <c r="D158" s="306"/>
      <c r="E158" s="300"/>
      <c r="F158" s="301" t="str">
        <f t="shared" si="13"/>
        <v>否</v>
      </c>
      <c r="G158" s="285" t="str">
        <f t="shared" si="14"/>
        <v>项</v>
      </c>
    </row>
    <row r="159" s="278" customFormat="1" ht="36" customHeight="1" spans="1:7">
      <c r="A159" s="297" t="s">
        <v>1547</v>
      </c>
      <c r="B159" s="298" t="s">
        <v>1548</v>
      </c>
      <c r="C159" s="306"/>
      <c r="D159" s="311"/>
      <c r="E159" s="300"/>
      <c r="F159" s="301" t="str">
        <f t="shared" si="13"/>
        <v>否</v>
      </c>
      <c r="G159" s="285" t="str">
        <f t="shared" si="14"/>
        <v>款</v>
      </c>
    </row>
    <row r="160" s="278" customFormat="1" ht="36" customHeight="1" spans="1:7">
      <c r="A160" s="304" t="s">
        <v>1549</v>
      </c>
      <c r="B160" s="302" t="s">
        <v>1550</v>
      </c>
      <c r="C160" s="303"/>
      <c r="D160" s="307"/>
      <c r="E160" s="300"/>
      <c r="F160" s="301" t="str">
        <f t="shared" si="13"/>
        <v>否</v>
      </c>
      <c r="G160" s="285" t="str">
        <f t="shared" si="14"/>
        <v>项</v>
      </c>
    </row>
    <row r="161" s="278" customFormat="1" ht="36" customHeight="1" spans="1:7">
      <c r="A161" s="304" t="s">
        <v>1551</v>
      </c>
      <c r="B161" s="305" t="s">
        <v>1552</v>
      </c>
      <c r="C161" s="306"/>
      <c r="D161" s="306"/>
      <c r="E161" s="300"/>
      <c r="F161" s="301" t="str">
        <f t="shared" si="13"/>
        <v>否</v>
      </c>
      <c r="G161" s="285" t="str">
        <f t="shared" si="14"/>
        <v>项</v>
      </c>
    </row>
    <row r="162" s="278" customFormat="1" ht="36" customHeight="1" spans="1:7">
      <c r="A162" s="304" t="s">
        <v>1553</v>
      </c>
      <c r="B162" s="302" t="s">
        <v>1554</v>
      </c>
      <c r="C162" s="306"/>
      <c r="D162" s="307"/>
      <c r="E162" s="300"/>
      <c r="F162" s="301" t="str">
        <f t="shared" si="13"/>
        <v>否</v>
      </c>
      <c r="G162" s="285" t="str">
        <f t="shared" si="14"/>
        <v>项</v>
      </c>
    </row>
    <row r="163" s="278" customFormat="1" ht="36" customHeight="1" spans="1:7">
      <c r="A163" s="304" t="s">
        <v>1555</v>
      </c>
      <c r="B163" s="302" t="s">
        <v>1556</v>
      </c>
      <c r="C163" s="306"/>
      <c r="D163" s="307"/>
      <c r="E163" s="300"/>
      <c r="F163" s="301" t="str">
        <f t="shared" si="13"/>
        <v>否</v>
      </c>
      <c r="G163" s="285" t="str">
        <f t="shared" si="14"/>
        <v>项</v>
      </c>
    </row>
    <row r="164" s="278" customFormat="1" ht="36" customHeight="1" spans="1:7">
      <c r="A164" s="304" t="s">
        <v>1557</v>
      </c>
      <c r="B164" s="305" t="s">
        <v>1558</v>
      </c>
      <c r="C164" s="306"/>
      <c r="D164" s="306"/>
      <c r="E164" s="300"/>
      <c r="F164" s="301" t="str">
        <f t="shared" si="13"/>
        <v>否</v>
      </c>
      <c r="G164" s="285" t="str">
        <f t="shared" si="14"/>
        <v>项</v>
      </c>
    </row>
    <row r="165" s="278" customFormat="1" ht="36" customHeight="1" spans="1:7">
      <c r="A165" s="304" t="s">
        <v>1559</v>
      </c>
      <c r="B165" s="305" t="s">
        <v>1560</v>
      </c>
      <c r="C165" s="306"/>
      <c r="D165" s="306"/>
      <c r="E165" s="300"/>
      <c r="F165" s="301" t="str">
        <f t="shared" si="13"/>
        <v>否</v>
      </c>
      <c r="G165" s="285" t="str">
        <f t="shared" si="14"/>
        <v>项</v>
      </c>
    </row>
    <row r="166" s="278" customFormat="1" ht="36" customHeight="1" spans="1:7">
      <c r="A166" s="304" t="s">
        <v>1561</v>
      </c>
      <c r="B166" s="305" t="s">
        <v>1562</v>
      </c>
      <c r="C166" s="306"/>
      <c r="D166" s="306"/>
      <c r="E166" s="300"/>
      <c r="F166" s="301" t="str">
        <f t="shared" si="13"/>
        <v>否</v>
      </c>
      <c r="G166" s="285" t="str">
        <f t="shared" si="14"/>
        <v>项</v>
      </c>
    </row>
    <row r="167" s="278" customFormat="1" ht="36" customHeight="1" spans="1:7">
      <c r="A167" s="304" t="s">
        <v>1563</v>
      </c>
      <c r="B167" s="305" t="s">
        <v>1564</v>
      </c>
      <c r="C167" s="306"/>
      <c r="D167" s="306"/>
      <c r="E167" s="300"/>
      <c r="F167" s="301" t="str">
        <f t="shared" si="13"/>
        <v>否</v>
      </c>
      <c r="G167" s="285" t="str">
        <f t="shared" si="14"/>
        <v>项</v>
      </c>
    </row>
    <row r="168" s="278" customFormat="1" ht="36" customHeight="1" spans="1:7">
      <c r="A168" s="297" t="s">
        <v>1565</v>
      </c>
      <c r="B168" s="308" t="s">
        <v>1566</v>
      </c>
      <c r="C168" s="306"/>
      <c r="D168" s="309">
        <f>SUM(D169:D170)</f>
        <v>0</v>
      </c>
      <c r="E168" s="300"/>
      <c r="F168" s="301" t="str">
        <f t="shared" si="13"/>
        <v>否</v>
      </c>
      <c r="G168" s="285" t="str">
        <f t="shared" si="14"/>
        <v>款</v>
      </c>
    </row>
    <row r="169" s="278" customFormat="1" ht="36" customHeight="1" spans="1:7">
      <c r="A169" s="304" t="s">
        <v>1567</v>
      </c>
      <c r="B169" s="305" t="s">
        <v>1489</v>
      </c>
      <c r="C169" s="306"/>
      <c r="D169" s="306"/>
      <c r="E169" s="300"/>
      <c r="F169" s="301" t="str">
        <f t="shared" si="13"/>
        <v>否</v>
      </c>
      <c r="G169" s="285" t="str">
        <f t="shared" si="14"/>
        <v>项</v>
      </c>
    </row>
    <row r="170" s="278" customFormat="1" ht="36" customHeight="1" spans="1:7">
      <c r="A170" s="304" t="s">
        <v>1568</v>
      </c>
      <c r="B170" s="305" t="s">
        <v>1569</v>
      </c>
      <c r="C170" s="306"/>
      <c r="D170" s="306"/>
      <c r="E170" s="300"/>
      <c r="F170" s="301" t="str">
        <f t="shared" si="13"/>
        <v>否</v>
      </c>
      <c r="G170" s="285" t="str">
        <f t="shared" si="14"/>
        <v>项</v>
      </c>
    </row>
    <row r="171" s="278" customFormat="1" ht="36" customHeight="1" spans="1:7">
      <c r="A171" s="297" t="s">
        <v>1570</v>
      </c>
      <c r="B171" s="308" t="s">
        <v>1571</v>
      </c>
      <c r="C171" s="306"/>
      <c r="D171" s="309">
        <f>SUM(D172:D173)</f>
        <v>0</v>
      </c>
      <c r="E171" s="300"/>
      <c r="F171" s="301" t="str">
        <f t="shared" si="13"/>
        <v>否</v>
      </c>
      <c r="G171" s="285" t="str">
        <f t="shared" si="14"/>
        <v>款</v>
      </c>
    </row>
    <row r="172" s="278" customFormat="1" ht="36" customHeight="1" spans="1:7">
      <c r="A172" s="304" t="s">
        <v>1572</v>
      </c>
      <c r="B172" s="305" t="s">
        <v>1489</v>
      </c>
      <c r="C172" s="303"/>
      <c r="D172" s="306"/>
      <c r="E172" s="300"/>
      <c r="F172" s="301" t="str">
        <f t="shared" si="13"/>
        <v>否</v>
      </c>
      <c r="G172" s="285" t="str">
        <f t="shared" si="14"/>
        <v>项</v>
      </c>
    </row>
    <row r="173" s="278" customFormat="1" ht="36" customHeight="1" spans="1:7">
      <c r="A173" s="304" t="s">
        <v>1573</v>
      </c>
      <c r="B173" s="305" t="s">
        <v>1574</v>
      </c>
      <c r="C173" s="306"/>
      <c r="D173" s="306"/>
      <c r="E173" s="300"/>
      <c r="F173" s="301" t="str">
        <f t="shared" si="13"/>
        <v>否</v>
      </c>
      <c r="G173" s="285" t="str">
        <f t="shared" si="14"/>
        <v>项</v>
      </c>
    </row>
    <row r="174" s="278" customFormat="1" ht="36" customHeight="1" spans="1:7">
      <c r="A174" s="297" t="s">
        <v>1575</v>
      </c>
      <c r="B174" s="308" t="s">
        <v>1576</v>
      </c>
      <c r="C174" s="306"/>
      <c r="D174" s="309"/>
      <c r="E174" s="300"/>
      <c r="F174" s="301" t="str">
        <f t="shared" si="13"/>
        <v>否</v>
      </c>
      <c r="G174" s="285" t="str">
        <f t="shared" si="14"/>
        <v>款</v>
      </c>
    </row>
    <row r="175" s="278" customFormat="1" ht="36" customHeight="1" spans="1:7">
      <c r="A175" s="297" t="s">
        <v>1577</v>
      </c>
      <c r="B175" s="308" t="s">
        <v>1578</v>
      </c>
      <c r="C175" s="306"/>
      <c r="D175" s="309">
        <f>SUM(D176:D178)</f>
        <v>0</v>
      </c>
      <c r="E175" s="300"/>
      <c r="F175" s="301" t="str">
        <f t="shared" si="13"/>
        <v>否</v>
      </c>
      <c r="G175" s="285" t="str">
        <f t="shared" si="14"/>
        <v>款</v>
      </c>
    </row>
    <row r="176" s="278" customFormat="1" ht="36" customHeight="1" spans="1:7">
      <c r="A176" s="304" t="s">
        <v>1579</v>
      </c>
      <c r="B176" s="305" t="s">
        <v>1508</v>
      </c>
      <c r="C176" s="306"/>
      <c r="D176" s="306"/>
      <c r="E176" s="300"/>
      <c r="F176" s="301" t="str">
        <f t="shared" si="13"/>
        <v>否</v>
      </c>
      <c r="G176" s="285" t="str">
        <f t="shared" si="14"/>
        <v>项</v>
      </c>
    </row>
    <row r="177" s="278" customFormat="1" ht="36" customHeight="1" spans="1:7">
      <c r="A177" s="304" t="s">
        <v>1580</v>
      </c>
      <c r="B177" s="305" t="s">
        <v>1512</v>
      </c>
      <c r="C177" s="306"/>
      <c r="D177" s="306"/>
      <c r="E177" s="300"/>
      <c r="F177" s="301" t="str">
        <f t="shared" si="13"/>
        <v>否</v>
      </c>
      <c r="G177" s="285" t="str">
        <f t="shared" si="14"/>
        <v>项</v>
      </c>
    </row>
    <row r="178" s="278" customFormat="1" ht="36" customHeight="1" spans="1:7">
      <c r="A178" s="304" t="s">
        <v>1581</v>
      </c>
      <c r="B178" s="305" t="s">
        <v>1582</v>
      </c>
      <c r="C178" s="306"/>
      <c r="D178" s="306"/>
      <c r="E178" s="300"/>
      <c r="F178" s="301" t="str">
        <f t="shared" si="13"/>
        <v>否</v>
      </c>
      <c r="G178" s="285" t="str">
        <f t="shared" si="14"/>
        <v>项</v>
      </c>
    </row>
    <row r="179" s="278" customFormat="1" ht="36" customHeight="1" spans="1:7">
      <c r="A179" s="297" t="s">
        <v>94</v>
      </c>
      <c r="B179" s="298" t="s">
        <v>1583</v>
      </c>
      <c r="C179" s="306"/>
      <c r="D179" s="311"/>
      <c r="E179" s="300"/>
      <c r="F179" s="301" t="str">
        <f t="shared" si="13"/>
        <v>是</v>
      </c>
      <c r="G179" s="285" t="str">
        <f t="shared" si="14"/>
        <v>类</v>
      </c>
    </row>
    <row r="180" s="278" customFormat="1" ht="36" customHeight="1" spans="1:7">
      <c r="A180" s="297" t="s">
        <v>1584</v>
      </c>
      <c r="B180" s="298" t="s">
        <v>1585</v>
      </c>
      <c r="C180" s="299"/>
      <c r="D180" s="311"/>
      <c r="E180" s="300"/>
      <c r="F180" s="301" t="str">
        <f t="shared" si="13"/>
        <v>否</v>
      </c>
      <c r="G180" s="285" t="str">
        <f t="shared" si="14"/>
        <v>款</v>
      </c>
    </row>
    <row r="181" s="278" customFormat="1" ht="36" customHeight="1" spans="1:7">
      <c r="A181" s="304" t="s">
        <v>1586</v>
      </c>
      <c r="B181" s="302" t="s">
        <v>1587</v>
      </c>
      <c r="C181" s="303"/>
      <c r="D181" s="307"/>
      <c r="E181" s="300"/>
      <c r="F181" s="301" t="str">
        <f t="shared" si="13"/>
        <v>否</v>
      </c>
      <c r="G181" s="285" t="str">
        <f t="shared" si="14"/>
        <v>项</v>
      </c>
    </row>
    <row r="182" s="278" customFormat="1" ht="36" customHeight="1" spans="1:7">
      <c r="A182" s="304" t="s">
        <v>1588</v>
      </c>
      <c r="B182" s="305" t="s">
        <v>1589</v>
      </c>
      <c r="C182" s="306"/>
      <c r="D182" s="306"/>
      <c r="E182" s="300"/>
      <c r="F182" s="301" t="str">
        <f t="shared" si="13"/>
        <v>否</v>
      </c>
      <c r="G182" s="285" t="str">
        <f t="shared" si="14"/>
        <v>项</v>
      </c>
    </row>
    <row r="183" s="278" customFormat="1" ht="36" customHeight="1" spans="1:7">
      <c r="A183" s="297" t="s">
        <v>116</v>
      </c>
      <c r="B183" s="298" t="s">
        <v>1590</v>
      </c>
      <c r="C183" s="310">
        <f>SUM(C184+C197)</f>
        <v>85477</v>
      </c>
      <c r="D183" s="310">
        <v>3218</v>
      </c>
      <c r="E183" s="300">
        <f t="shared" ref="E183:E186" si="15">(D183-C183)/C183</f>
        <v>-0.962</v>
      </c>
      <c r="F183" s="301" t="str">
        <f t="shared" si="13"/>
        <v>是</v>
      </c>
      <c r="G183" s="285" t="str">
        <f t="shared" si="14"/>
        <v>类</v>
      </c>
    </row>
    <row r="184" s="278" customFormat="1" ht="36" customHeight="1" spans="1:7">
      <c r="A184" s="297" t="s">
        <v>1591</v>
      </c>
      <c r="B184" s="298" t="s">
        <v>1592</v>
      </c>
      <c r="C184" s="303">
        <f>SUM(C185:C196)</f>
        <v>84100</v>
      </c>
      <c r="D184" s="303"/>
      <c r="E184" s="300">
        <f t="shared" si="15"/>
        <v>-1</v>
      </c>
      <c r="F184" s="301" t="str">
        <f t="shared" si="13"/>
        <v>是</v>
      </c>
      <c r="G184" s="285" t="str">
        <f t="shared" si="14"/>
        <v>款</v>
      </c>
    </row>
    <row r="185" s="278" customFormat="1" ht="36" customHeight="1" spans="1:7">
      <c r="A185" s="304" t="s">
        <v>1593</v>
      </c>
      <c r="B185" s="302" t="s">
        <v>1594</v>
      </c>
      <c r="C185" s="306"/>
      <c r="D185" s="306"/>
      <c r="E185" s="300"/>
      <c r="F185" s="301" t="str">
        <f t="shared" si="13"/>
        <v>否</v>
      </c>
      <c r="G185" s="285" t="str">
        <f t="shared" si="14"/>
        <v>项</v>
      </c>
    </row>
    <row r="186" s="278" customFormat="1" ht="36" customHeight="1" spans="1:7">
      <c r="A186" s="304" t="s">
        <v>1595</v>
      </c>
      <c r="B186" s="302" t="s">
        <v>1596</v>
      </c>
      <c r="C186" s="306">
        <v>84100</v>
      </c>
      <c r="D186" s="306"/>
      <c r="E186" s="300">
        <f t="shared" si="15"/>
        <v>-1</v>
      </c>
      <c r="F186" s="301" t="str">
        <f t="shared" si="13"/>
        <v>是</v>
      </c>
      <c r="G186" s="285" t="str">
        <f t="shared" si="14"/>
        <v>项</v>
      </c>
    </row>
    <row r="187" s="278" customFormat="1" ht="36" customHeight="1" spans="1:7">
      <c r="A187" s="304" t="s">
        <v>1597</v>
      </c>
      <c r="B187" s="305" t="s">
        <v>1598</v>
      </c>
      <c r="C187" s="306"/>
      <c r="D187" s="306"/>
      <c r="E187" s="300"/>
      <c r="F187" s="301" t="str">
        <f t="shared" si="13"/>
        <v>否</v>
      </c>
      <c r="G187" s="285" t="str">
        <f t="shared" si="14"/>
        <v>项</v>
      </c>
    </row>
    <row r="188" s="278" customFormat="1" ht="36" customHeight="1" spans="1:7">
      <c r="A188" s="297" t="s">
        <v>1599</v>
      </c>
      <c r="B188" s="298" t="s">
        <v>1600</v>
      </c>
      <c r="C188" s="303"/>
      <c r="D188" s="303">
        <v>3</v>
      </c>
      <c r="E188" s="300"/>
      <c r="F188" s="301" t="str">
        <f t="shared" si="13"/>
        <v>是</v>
      </c>
      <c r="G188" s="285" t="str">
        <f t="shared" si="14"/>
        <v>款</v>
      </c>
    </row>
    <row r="189" s="278" customFormat="1" ht="36" customHeight="1" spans="1:7">
      <c r="A189" s="304" t="s">
        <v>1601</v>
      </c>
      <c r="B189" s="305" t="s">
        <v>1602</v>
      </c>
      <c r="C189" s="306"/>
      <c r="D189" s="306"/>
      <c r="E189" s="300"/>
      <c r="F189" s="301" t="str">
        <f t="shared" si="13"/>
        <v>否</v>
      </c>
      <c r="G189" s="285" t="str">
        <f t="shared" si="14"/>
        <v>项</v>
      </c>
    </row>
    <row r="190" s="278" customFormat="1" ht="36" customHeight="1" spans="1:7">
      <c r="A190" s="304" t="s">
        <v>1603</v>
      </c>
      <c r="B190" s="305" t="s">
        <v>1604</v>
      </c>
      <c r="C190" s="306"/>
      <c r="D190" s="306"/>
      <c r="E190" s="300"/>
      <c r="F190" s="301" t="str">
        <f t="shared" si="13"/>
        <v>否</v>
      </c>
      <c r="G190" s="285" t="str">
        <f t="shared" si="14"/>
        <v>项</v>
      </c>
    </row>
    <row r="191" s="278" customFormat="1" ht="36" customHeight="1" spans="1:7">
      <c r="A191" s="304" t="s">
        <v>1605</v>
      </c>
      <c r="B191" s="302" t="s">
        <v>1606</v>
      </c>
      <c r="C191" s="306"/>
      <c r="D191" s="306"/>
      <c r="E191" s="300"/>
      <c r="F191" s="301" t="str">
        <f t="shared" si="13"/>
        <v>否</v>
      </c>
      <c r="G191" s="285" t="str">
        <f t="shared" si="14"/>
        <v>项</v>
      </c>
    </row>
    <row r="192" s="278" customFormat="1" ht="36" customHeight="1" spans="1:7">
      <c r="A192" s="304" t="s">
        <v>1607</v>
      </c>
      <c r="B192" s="302" t="s">
        <v>1608</v>
      </c>
      <c r="C192" s="306"/>
      <c r="D192" s="306"/>
      <c r="E192" s="300"/>
      <c r="F192" s="301" t="str">
        <f t="shared" si="13"/>
        <v>否</v>
      </c>
      <c r="G192" s="285" t="str">
        <f t="shared" si="14"/>
        <v>项</v>
      </c>
    </row>
    <row r="193" s="278" customFormat="1" ht="36" customHeight="1" spans="1:7">
      <c r="A193" s="304" t="s">
        <v>1609</v>
      </c>
      <c r="B193" s="305" t="s">
        <v>1610</v>
      </c>
      <c r="C193" s="306"/>
      <c r="D193" s="306"/>
      <c r="E193" s="300"/>
      <c r="F193" s="301" t="str">
        <f t="shared" si="13"/>
        <v>否</v>
      </c>
      <c r="G193" s="285" t="str">
        <f t="shared" si="14"/>
        <v>项</v>
      </c>
    </row>
    <row r="194" s="278" customFormat="1" ht="36" customHeight="1" spans="1:7">
      <c r="A194" s="304" t="s">
        <v>1611</v>
      </c>
      <c r="B194" s="305" t="s">
        <v>1612</v>
      </c>
      <c r="C194" s="306"/>
      <c r="D194" s="306"/>
      <c r="E194" s="300"/>
      <c r="F194" s="301" t="str">
        <f t="shared" si="13"/>
        <v>否</v>
      </c>
      <c r="G194" s="285" t="str">
        <f t="shared" si="14"/>
        <v>项</v>
      </c>
    </row>
    <row r="195" s="278" customFormat="1" ht="36" customHeight="1" spans="1:7">
      <c r="A195" s="304" t="s">
        <v>1613</v>
      </c>
      <c r="B195" s="302" t="s">
        <v>1614</v>
      </c>
      <c r="C195" s="306"/>
      <c r="D195" s="306">
        <v>3</v>
      </c>
      <c r="E195" s="300"/>
      <c r="F195" s="301" t="str">
        <f t="shared" si="13"/>
        <v>是</v>
      </c>
      <c r="G195" s="285" t="str">
        <f t="shared" si="14"/>
        <v>项</v>
      </c>
    </row>
    <row r="196" s="278" customFormat="1" ht="36" customHeight="1" spans="1:7">
      <c r="A196" s="304" t="s">
        <v>1615</v>
      </c>
      <c r="B196" s="305" t="s">
        <v>1616</v>
      </c>
      <c r="C196" s="306"/>
      <c r="D196" s="306"/>
      <c r="E196" s="300"/>
      <c r="F196" s="301" t="str">
        <f t="shared" si="13"/>
        <v>否</v>
      </c>
      <c r="G196" s="285" t="str">
        <f t="shared" si="14"/>
        <v>项</v>
      </c>
    </row>
    <row r="197" s="278" customFormat="1" ht="36" customHeight="1" spans="1:7">
      <c r="A197" s="297" t="s">
        <v>1617</v>
      </c>
      <c r="B197" s="298" t="s">
        <v>1618</v>
      </c>
      <c r="C197" s="303">
        <f>SUM(C198:C208)</f>
        <v>1377</v>
      </c>
      <c r="D197" s="303">
        <v>3215</v>
      </c>
      <c r="E197" s="300">
        <f t="shared" ref="E197:E200" si="16">(D197-C197)/C197</f>
        <v>1.335</v>
      </c>
      <c r="F197" s="301" t="str">
        <f t="shared" si="13"/>
        <v>是</v>
      </c>
      <c r="G197" s="285" t="str">
        <f t="shared" si="14"/>
        <v>款</v>
      </c>
    </row>
    <row r="198" s="278" customFormat="1" ht="36" customHeight="1" spans="1:7">
      <c r="A198" s="314">
        <v>2296001</v>
      </c>
      <c r="B198" s="305" t="s">
        <v>1619</v>
      </c>
      <c r="C198" s="306"/>
      <c r="D198" s="306"/>
      <c r="E198" s="300"/>
      <c r="F198" s="301" t="str">
        <f t="shared" si="13"/>
        <v>否</v>
      </c>
      <c r="G198" s="285" t="str">
        <f t="shared" si="14"/>
        <v>项</v>
      </c>
    </row>
    <row r="199" s="278" customFormat="1" ht="36" customHeight="1" spans="1:7">
      <c r="A199" s="304" t="s">
        <v>1620</v>
      </c>
      <c r="B199" s="302" t="s">
        <v>1621</v>
      </c>
      <c r="C199" s="306">
        <v>443</v>
      </c>
      <c r="D199" s="306">
        <v>768</v>
      </c>
      <c r="E199" s="300">
        <f t="shared" si="16"/>
        <v>0.734</v>
      </c>
      <c r="F199" s="301" t="str">
        <f t="shared" si="13"/>
        <v>是</v>
      </c>
      <c r="G199" s="285" t="str">
        <f t="shared" si="14"/>
        <v>项</v>
      </c>
    </row>
    <row r="200" s="278" customFormat="1" ht="36" customHeight="1" spans="1:7">
      <c r="A200" s="304" t="s">
        <v>1622</v>
      </c>
      <c r="B200" s="302" t="s">
        <v>1623</v>
      </c>
      <c r="C200" s="306">
        <v>103</v>
      </c>
      <c r="D200" s="306">
        <v>552</v>
      </c>
      <c r="E200" s="300">
        <f t="shared" si="16"/>
        <v>4.359</v>
      </c>
      <c r="F200" s="301" t="str">
        <f t="shared" si="13"/>
        <v>是</v>
      </c>
      <c r="G200" s="285" t="str">
        <f t="shared" si="14"/>
        <v>项</v>
      </c>
    </row>
    <row r="201" s="278" customFormat="1" ht="36" customHeight="1" spans="1:7">
      <c r="A201" s="304" t="s">
        <v>1624</v>
      </c>
      <c r="B201" s="305" t="s">
        <v>1625</v>
      </c>
      <c r="C201" s="306"/>
      <c r="D201" s="306"/>
      <c r="E201" s="300"/>
      <c r="F201" s="301" t="str">
        <f t="shared" ref="F201:F264" si="17">IF(LEN(A201)=3,"是",IF(B201&lt;&gt;"",IF(SUM(C201:D201)&lt;&gt;0,"是","否"),"是"))</f>
        <v>否</v>
      </c>
      <c r="G201" s="285" t="str">
        <f t="shared" ref="G201:G264" si="18">IF(LEN(A201)=3,"类",IF(LEN(A201)=5,"款","项"))</f>
        <v>项</v>
      </c>
    </row>
    <row r="202" s="278" customFormat="1" ht="36" customHeight="1" spans="1:7">
      <c r="A202" s="304" t="s">
        <v>1626</v>
      </c>
      <c r="B202" s="305" t="s">
        <v>1627</v>
      </c>
      <c r="C202" s="306"/>
      <c r="D202" s="306"/>
      <c r="E202" s="300"/>
      <c r="F202" s="301" t="str">
        <f t="shared" si="17"/>
        <v>否</v>
      </c>
      <c r="G202" s="285" t="str">
        <f t="shared" si="18"/>
        <v>项</v>
      </c>
    </row>
    <row r="203" s="278" customFormat="1" ht="36" customHeight="1" spans="1:7">
      <c r="A203" s="304" t="s">
        <v>1628</v>
      </c>
      <c r="B203" s="302" t="s">
        <v>1629</v>
      </c>
      <c r="C203" s="306">
        <v>280</v>
      </c>
      <c r="D203" s="306">
        <v>454</v>
      </c>
      <c r="E203" s="300">
        <f>(D203-C203)/C203</f>
        <v>0.621</v>
      </c>
      <c r="F203" s="301" t="str">
        <f t="shared" si="17"/>
        <v>是</v>
      </c>
      <c r="G203" s="285" t="str">
        <f t="shared" si="18"/>
        <v>项</v>
      </c>
    </row>
    <row r="204" s="278" customFormat="1" ht="36" customHeight="1" spans="1:7">
      <c r="A204" s="304" t="s">
        <v>1630</v>
      </c>
      <c r="B204" s="305" t="s">
        <v>1631</v>
      </c>
      <c r="C204" s="306"/>
      <c r="D204" s="306"/>
      <c r="E204" s="300"/>
      <c r="F204" s="301" t="str">
        <f t="shared" si="17"/>
        <v>否</v>
      </c>
      <c r="G204" s="285" t="str">
        <f t="shared" si="18"/>
        <v>项</v>
      </c>
    </row>
    <row r="205" s="278" customFormat="1" ht="36" customHeight="1" spans="1:7">
      <c r="A205" s="304" t="s">
        <v>1632</v>
      </c>
      <c r="B205" s="305" t="s">
        <v>1633</v>
      </c>
      <c r="C205" s="306"/>
      <c r="D205" s="306"/>
      <c r="E205" s="300"/>
      <c r="F205" s="301" t="str">
        <f t="shared" si="17"/>
        <v>否</v>
      </c>
      <c r="G205" s="285" t="str">
        <f t="shared" si="18"/>
        <v>项</v>
      </c>
    </row>
    <row r="206" s="278" customFormat="1" ht="36" customHeight="1" spans="1:7">
      <c r="A206" s="304" t="s">
        <v>1634</v>
      </c>
      <c r="B206" s="305" t="s">
        <v>1635</v>
      </c>
      <c r="C206" s="306"/>
      <c r="D206" s="306"/>
      <c r="E206" s="300"/>
      <c r="F206" s="301" t="str">
        <f t="shared" si="17"/>
        <v>否</v>
      </c>
      <c r="G206" s="285" t="str">
        <f t="shared" si="18"/>
        <v>项</v>
      </c>
    </row>
    <row r="207" s="278" customFormat="1" ht="36" customHeight="1" spans="1:7">
      <c r="A207" s="304" t="s">
        <v>1636</v>
      </c>
      <c r="B207" s="305" t="s">
        <v>1637</v>
      </c>
      <c r="C207" s="306"/>
      <c r="D207" s="306"/>
      <c r="E207" s="300"/>
      <c r="F207" s="301" t="str">
        <f t="shared" si="17"/>
        <v>否</v>
      </c>
      <c r="G207" s="285" t="str">
        <f t="shared" si="18"/>
        <v>项</v>
      </c>
    </row>
    <row r="208" s="278" customFormat="1" ht="36" customHeight="1" spans="1:7">
      <c r="A208" s="304" t="s">
        <v>1638</v>
      </c>
      <c r="B208" s="302" t="s">
        <v>1639</v>
      </c>
      <c r="C208" s="306">
        <v>551</v>
      </c>
      <c r="D208" s="306">
        <v>1441</v>
      </c>
      <c r="E208" s="300">
        <f t="shared" ref="E208:E213" si="19">(D208-C208)/C208</f>
        <v>1.615</v>
      </c>
      <c r="F208" s="301" t="str">
        <f t="shared" si="17"/>
        <v>是</v>
      </c>
      <c r="G208" s="285" t="str">
        <f t="shared" si="18"/>
        <v>项</v>
      </c>
    </row>
    <row r="209" s="278" customFormat="1" ht="36" customHeight="1" spans="1:7">
      <c r="A209" s="297" t="s">
        <v>112</v>
      </c>
      <c r="B209" s="298" t="s">
        <v>1640</v>
      </c>
      <c r="C209" s="315">
        <f>SUM(C210:C225)</f>
        <v>8206</v>
      </c>
      <c r="D209" s="310">
        <v>10000</v>
      </c>
      <c r="E209" s="300">
        <f t="shared" si="19"/>
        <v>0.219</v>
      </c>
      <c r="F209" s="301" t="str">
        <f t="shared" si="17"/>
        <v>是</v>
      </c>
      <c r="G209" s="285" t="str">
        <f t="shared" si="18"/>
        <v>类</v>
      </c>
    </row>
    <row r="210" s="278" customFormat="1" ht="36" customHeight="1" spans="1:7">
      <c r="A210" s="304" t="s">
        <v>1641</v>
      </c>
      <c r="B210" s="305" t="s">
        <v>1642</v>
      </c>
      <c r="C210" s="306"/>
      <c r="D210" s="306"/>
      <c r="E210" s="300"/>
      <c r="F210" s="301" t="str">
        <f t="shared" si="17"/>
        <v>否</v>
      </c>
      <c r="G210" s="285" t="str">
        <f t="shared" si="18"/>
        <v>项</v>
      </c>
    </row>
    <row r="211" s="278" customFormat="1" ht="36" customHeight="1" spans="1:7">
      <c r="A211" s="304" t="s">
        <v>1643</v>
      </c>
      <c r="B211" s="305" t="s">
        <v>1644</v>
      </c>
      <c r="C211" s="306"/>
      <c r="D211" s="306"/>
      <c r="E211" s="300"/>
      <c r="F211" s="301" t="str">
        <f t="shared" si="17"/>
        <v>否</v>
      </c>
      <c r="G211" s="285" t="str">
        <f t="shared" si="18"/>
        <v>项</v>
      </c>
    </row>
    <row r="212" s="278" customFormat="1" ht="36" customHeight="1" spans="1:7">
      <c r="A212" s="304" t="s">
        <v>1645</v>
      </c>
      <c r="B212" s="305" t="s">
        <v>1646</v>
      </c>
      <c r="C212" s="306"/>
      <c r="D212" s="306"/>
      <c r="E212" s="300"/>
      <c r="F212" s="301" t="str">
        <f t="shared" si="17"/>
        <v>否</v>
      </c>
      <c r="G212" s="285" t="str">
        <f t="shared" si="18"/>
        <v>项</v>
      </c>
    </row>
    <row r="213" s="278" customFormat="1" ht="36" customHeight="1" spans="1:7">
      <c r="A213" s="304" t="s">
        <v>1647</v>
      </c>
      <c r="B213" s="305" t="s">
        <v>1648</v>
      </c>
      <c r="C213" s="306">
        <v>537</v>
      </c>
      <c r="D213" s="306">
        <v>610</v>
      </c>
      <c r="E213" s="300">
        <f t="shared" si="19"/>
        <v>0.136</v>
      </c>
      <c r="F213" s="301" t="str">
        <f t="shared" si="17"/>
        <v>是</v>
      </c>
      <c r="G213" s="285" t="str">
        <f t="shared" si="18"/>
        <v>项</v>
      </c>
    </row>
    <row r="214" s="278" customFormat="1" ht="36" customHeight="1" spans="1:7">
      <c r="A214" s="304" t="s">
        <v>1649</v>
      </c>
      <c r="B214" s="305" t="s">
        <v>1650</v>
      </c>
      <c r="C214" s="306"/>
      <c r="D214" s="306"/>
      <c r="E214" s="300"/>
      <c r="F214" s="301" t="str">
        <f t="shared" si="17"/>
        <v>否</v>
      </c>
      <c r="G214" s="285" t="str">
        <f t="shared" si="18"/>
        <v>项</v>
      </c>
    </row>
    <row r="215" s="278" customFormat="1" ht="36" customHeight="1" spans="1:7">
      <c r="A215" s="304" t="s">
        <v>1651</v>
      </c>
      <c r="B215" s="305" t="s">
        <v>1652</v>
      </c>
      <c r="C215" s="306"/>
      <c r="D215" s="306"/>
      <c r="E215" s="300"/>
      <c r="F215" s="301" t="str">
        <f t="shared" si="17"/>
        <v>否</v>
      </c>
      <c r="G215" s="285" t="str">
        <f t="shared" si="18"/>
        <v>项</v>
      </c>
    </row>
    <row r="216" s="278" customFormat="1" ht="36" customHeight="1" spans="1:7">
      <c r="A216" s="304" t="s">
        <v>1653</v>
      </c>
      <c r="B216" s="305" t="s">
        <v>1654</v>
      </c>
      <c r="C216" s="306"/>
      <c r="D216" s="306"/>
      <c r="E216" s="300"/>
      <c r="F216" s="301" t="str">
        <f t="shared" si="17"/>
        <v>否</v>
      </c>
      <c r="G216" s="285" t="str">
        <f t="shared" si="18"/>
        <v>项</v>
      </c>
    </row>
    <row r="217" s="278" customFormat="1" ht="36" customHeight="1" spans="1:7">
      <c r="A217" s="304" t="s">
        <v>1655</v>
      </c>
      <c r="B217" s="305" t="s">
        <v>1656</v>
      </c>
      <c r="C217" s="306"/>
      <c r="D217" s="306"/>
      <c r="E217" s="300"/>
      <c r="F217" s="301" t="str">
        <f t="shared" si="17"/>
        <v>否</v>
      </c>
      <c r="G217" s="285" t="str">
        <f t="shared" si="18"/>
        <v>项</v>
      </c>
    </row>
    <row r="218" s="278" customFormat="1" ht="36" customHeight="1" spans="1:7">
      <c r="A218" s="304" t="s">
        <v>1657</v>
      </c>
      <c r="B218" s="305" t="s">
        <v>1658</v>
      </c>
      <c r="C218" s="306"/>
      <c r="D218" s="306"/>
      <c r="E218" s="300"/>
      <c r="F218" s="301" t="str">
        <f t="shared" si="17"/>
        <v>否</v>
      </c>
      <c r="G218" s="285" t="str">
        <f t="shared" si="18"/>
        <v>项</v>
      </c>
    </row>
    <row r="219" s="278" customFormat="1" ht="36" customHeight="1" spans="1:7">
      <c r="A219" s="304" t="s">
        <v>1659</v>
      </c>
      <c r="B219" s="305" t="s">
        <v>1660</v>
      </c>
      <c r="C219" s="306"/>
      <c r="D219" s="306"/>
      <c r="E219" s="300"/>
      <c r="F219" s="301" t="str">
        <f t="shared" si="17"/>
        <v>否</v>
      </c>
      <c r="G219" s="285" t="str">
        <f t="shared" si="18"/>
        <v>项</v>
      </c>
    </row>
    <row r="220" s="278" customFormat="1" ht="36" customHeight="1" spans="1:7">
      <c r="A220" s="304" t="s">
        <v>1661</v>
      </c>
      <c r="B220" s="305" t="s">
        <v>1662</v>
      </c>
      <c r="C220" s="306"/>
      <c r="D220" s="306"/>
      <c r="E220" s="300"/>
      <c r="F220" s="301" t="str">
        <f t="shared" si="17"/>
        <v>否</v>
      </c>
      <c r="G220" s="285" t="str">
        <f t="shared" si="18"/>
        <v>项</v>
      </c>
    </row>
    <row r="221" s="278" customFormat="1" ht="36" customHeight="1" spans="1:7">
      <c r="A221" s="304" t="s">
        <v>1663</v>
      </c>
      <c r="B221" s="305" t="s">
        <v>1664</v>
      </c>
      <c r="C221" s="306"/>
      <c r="D221" s="306"/>
      <c r="E221" s="300"/>
      <c r="F221" s="301" t="str">
        <f t="shared" si="17"/>
        <v>否</v>
      </c>
      <c r="G221" s="285" t="str">
        <f t="shared" si="18"/>
        <v>项</v>
      </c>
    </row>
    <row r="222" s="278" customFormat="1" ht="36" customHeight="1" spans="1:7">
      <c r="A222" s="304" t="s">
        <v>1665</v>
      </c>
      <c r="B222" s="305" t="s">
        <v>1666</v>
      </c>
      <c r="C222" s="306"/>
      <c r="D222" s="306"/>
      <c r="E222" s="300"/>
      <c r="F222" s="301" t="str">
        <f t="shared" si="17"/>
        <v>否</v>
      </c>
      <c r="G222" s="285" t="str">
        <f t="shared" si="18"/>
        <v>项</v>
      </c>
    </row>
    <row r="223" s="278" customFormat="1" ht="36" customHeight="1" spans="1:7">
      <c r="A223" s="304" t="s">
        <v>1667</v>
      </c>
      <c r="B223" s="305" t="s">
        <v>1668</v>
      </c>
      <c r="C223" s="306"/>
      <c r="D223" s="306"/>
      <c r="E223" s="300"/>
      <c r="F223" s="301" t="str">
        <f t="shared" si="17"/>
        <v>否</v>
      </c>
      <c r="G223" s="285" t="str">
        <f t="shared" si="18"/>
        <v>项</v>
      </c>
    </row>
    <row r="224" s="278" customFormat="1" ht="36" customHeight="1" spans="1:7">
      <c r="A224" s="304" t="s">
        <v>1669</v>
      </c>
      <c r="B224" s="302" t="s">
        <v>1670</v>
      </c>
      <c r="C224" s="306">
        <v>7669</v>
      </c>
      <c r="D224" s="306">
        <v>9390</v>
      </c>
      <c r="E224" s="300">
        <f>(D224-C224)/C224</f>
        <v>0.224</v>
      </c>
      <c r="F224" s="301" t="str">
        <f t="shared" si="17"/>
        <v>是</v>
      </c>
      <c r="G224" s="285" t="str">
        <f t="shared" si="18"/>
        <v>项</v>
      </c>
    </row>
    <row r="225" s="278" customFormat="1" ht="36" customHeight="1" spans="1:7">
      <c r="A225" s="304" t="s">
        <v>1671</v>
      </c>
      <c r="B225" s="302" t="s">
        <v>1672</v>
      </c>
      <c r="C225" s="306"/>
      <c r="D225" s="306"/>
      <c r="E225" s="300"/>
      <c r="F225" s="301" t="str">
        <f t="shared" si="17"/>
        <v>否</v>
      </c>
      <c r="G225" s="285" t="str">
        <f t="shared" si="18"/>
        <v>项</v>
      </c>
    </row>
    <row r="226" s="278" customFormat="1" ht="36" customHeight="1" spans="1:7">
      <c r="A226" s="297" t="s">
        <v>114</v>
      </c>
      <c r="B226" s="298" t="s">
        <v>1673</v>
      </c>
      <c r="C226" s="315">
        <f>SUM(C227:C243)</f>
        <v>97</v>
      </c>
      <c r="D226" s="310">
        <v>100</v>
      </c>
      <c r="E226" s="300">
        <f>(D226-C226)/C226</f>
        <v>0.031</v>
      </c>
      <c r="F226" s="301" t="str">
        <f t="shared" si="17"/>
        <v>是</v>
      </c>
      <c r="G226" s="285" t="str">
        <f t="shared" si="18"/>
        <v>类</v>
      </c>
    </row>
    <row r="227" s="278" customFormat="1" ht="36" customHeight="1" spans="1:7">
      <c r="A227" s="313">
        <v>23304</v>
      </c>
      <c r="B227" s="298" t="s">
        <v>1674</v>
      </c>
      <c r="C227" s="303"/>
      <c r="D227" s="303">
        <v>100</v>
      </c>
      <c r="E227" s="300"/>
      <c r="F227" s="301" t="str">
        <f t="shared" si="17"/>
        <v>是</v>
      </c>
      <c r="G227" s="285" t="str">
        <f t="shared" si="18"/>
        <v>款</v>
      </c>
    </row>
    <row r="228" s="278" customFormat="1" ht="36" customHeight="1" spans="1:7">
      <c r="A228" s="304" t="s">
        <v>1675</v>
      </c>
      <c r="B228" s="305" t="s">
        <v>1676</v>
      </c>
      <c r="C228" s="306"/>
      <c r="D228" s="306"/>
      <c r="E228" s="300"/>
      <c r="F228" s="301" t="str">
        <f t="shared" si="17"/>
        <v>否</v>
      </c>
      <c r="G228" s="285" t="str">
        <f t="shared" si="18"/>
        <v>项</v>
      </c>
    </row>
    <row r="229" s="278" customFormat="1" ht="36" customHeight="1" spans="1:7">
      <c r="A229" s="304" t="s">
        <v>1677</v>
      </c>
      <c r="B229" s="305" t="s">
        <v>1678</v>
      </c>
      <c r="C229" s="306"/>
      <c r="D229" s="306"/>
      <c r="E229" s="300"/>
      <c r="F229" s="301" t="str">
        <f t="shared" si="17"/>
        <v>否</v>
      </c>
      <c r="G229" s="285" t="str">
        <f t="shared" si="18"/>
        <v>项</v>
      </c>
    </row>
    <row r="230" s="278" customFormat="1" ht="36" customHeight="1" spans="1:7">
      <c r="A230" s="304" t="s">
        <v>1679</v>
      </c>
      <c r="B230" s="305" t="s">
        <v>1680</v>
      </c>
      <c r="C230" s="306"/>
      <c r="D230" s="306"/>
      <c r="E230" s="300"/>
      <c r="F230" s="301" t="str">
        <f t="shared" si="17"/>
        <v>否</v>
      </c>
      <c r="G230" s="285" t="str">
        <f t="shared" si="18"/>
        <v>项</v>
      </c>
    </row>
    <row r="231" s="278" customFormat="1" ht="36" customHeight="1" spans="1:7">
      <c r="A231" s="304" t="s">
        <v>1681</v>
      </c>
      <c r="B231" s="305" t="s">
        <v>1682</v>
      </c>
      <c r="C231" s="306">
        <v>8</v>
      </c>
      <c r="D231" s="306"/>
      <c r="E231" s="300">
        <f>(D231-C231)/C231</f>
        <v>-1</v>
      </c>
      <c r="F231" s="301" t="str">
        <f t="shared" si="17"/>
        <v>是</v>
      </c>
      <c r="G231" s="285" t="str">
        <f t="shared" si="18"/>
        <v>项</v>
      </c>
    </row>
    <row r="232" s="278" customFormat="1" ht="36" customHeight="1" spans="1:7">
      <c r="A232" s="304" t="s">
        <v>1683</v>
      </c>
      <c r="B232" s="305" t="s">
        <v>1684</v>
      </c>
      <c r="C232" s="306"/>
      <c r="D232" s="306"/>
      <c r="E232" s="300"/>
      <c r="F232" s="301" t="str">
        <f t="shared" si="17"/>
        <v>否</v>
      </c>
      <c r="G232" s="285" t="str">
        <f t="shared" si="18"/>
        <v>项</v>
      </c>
    </row>
    <row r="233" s="278" customFormat="1" ht="36" customHeight="1" spans="1:7">
      <c r="A233" s="304" t="s">
        <v>1685</v>
      </c>
      <c r="B233" s="305" t="s">
        <v>1686</v>
      </c>
      <c r="C233" s="306"/>
      <c r="D233" s="306"/>
      <c r="E233" s="300"/>
      <c r="F233" s="301" t="str">
        <f t="shared" si="17"/>
        <v>否</v>
      </c>
      <c r="G233" s="285" t="str">
        <f t="shared" si="18"/>
        <v>项</v>
      </c>
    </row>
    <row r="234" s="278" customFormat="1" ht="36" customHeight="1" spans="1:7">
      <c r="A234" s="304" t="s">
        <v>1687</v>
      </c>
      <c r="B234" s="305" t="s">
        <v>1688</v>
      </c>
      <c r="C234" s="306"/>
      <c r="D234" s="306"/>
      <c r="E234" s="300"/>
      <c r="F234" s="301" t="str">
        <f t="shared" si="17"/>
        <v>否</v>
      </c>
      <c r="G234" s="285" t="str">
        <f t="shared" si="18"/>
        <v>项</v>
      </c>
    </row>
    <row r="235" s="278" customFormat="1" ht="36" customHeight="1" spans="1:7">
      <c r="A235" s="304" t="s">
        <v>1689</v>
      </c>
      <c r="B235" s="305" t="s">
        <v>1690</v>
      </c>
      <c r="C235" s="306"/>
      <c r="D235" s="306"/>
      <c r="E235" s="300"/>
      <c r="F235" s="301" t="str">
        <f t="shared" si="17"/>
        <v>否</v>
      </c>
      <c r="G235" s="285" t="str">
        <f t="shared" si="18"/>
        <v>项</v>
      </c>
    </row>
    <row r="236" s="278" customFormat="1" ht="36" customHeight="1" spans="1:7">
      <c r="A236" s="304" t="s">
        <v>1691</v>
      </c>
      <c r="B236" s="305" t="s">
        <v>1692</v>
      </c>
      <c r="C236" s="306"/>
      <c r="D236" s="306"/>
      <c r="E236" s="300"/>
      <c r="F236" s="301" t="str">
        <f t="shared" si="17"/>
        <v>否</v>
      </c>
      <c r="G236" s="285" t="str">
        <f t="shared" si="18"/>
        <v>项</v>
      </c>
    </row>
    <row r="237" s="278" customFormat="1" ht="36" customHeight="1" spans="1:7">
      <c r="A237" s="304" t="s">
        <v>1693</v>
      </c>
      <c r="B237" s="305" t="s">
        <v>1694</v>
      </c>
      <c r="C237" s="306"/>
      <c r="D237" s="306"/>
      <c r="E237" s="300"/>
      <c r="F237" s="301" t="str">
        <f t="shared" si="17"/>
        <v>否</v>
      </c>
      <c r="G237" s="285" t="str">
        <f t="shared" si="18"/>
        <v>项</v>
      </c>
    </row>
    <row r="238" s="278" customFormat="1" ht="36" customHeight="1" spans="1:7">
      <c r="A238" s="304" t="s">
        <v>1695</v>
      </c>
      <c r="B238" s="305" t="s">
        <v>1696</v>
      </c>
      <c r="C238" s="306"/>
      <c r="D238" s="306"/>
      <c r="E238" s="300"/>
      <c r="F238" s="301" t="str">
        <f t="shared" si="17"/>
        <v>否</v>
      </c>
      <c r="G238" s="285" t="str">
        <f t="shared" si="18"/>
        <v>项</v>
      </c>
    </row>
    <row r="239" s="278" customFormat="1" ht="36" customHeight="1" spans="1:7">
      <c r="A239" s="304" t="s">
        <v>1697</v>
      </c>
      <c r="B239" s="305" t="s">
        <v>1698</v>
      </c>
      <c r="C239" s="306"/>
      <c r="D239" s="306"/>
      <c r="E239" s="300"/>
      <c r="F239" s="301" t="str">
        <f t="shared" si="17"/>
        <v>否</v>
      </c>
      <c r="G239" s="285" t="str">
        <f t="shared" si="18"/>
        <v>项</v>
      </c>
    </row>
    <row r="240" s="278" customFormat="1" ht="36" customHeight="1" spans="1:7">
      <c r="A240" s="304" t="s">
        <v>1699</v>
      </c>
      <c r="B240" s="305" t="s">
        <v>1700</v>
      </c>
      <c r="C240" s="306"/>
      <c r="D240" s="306"/>
      <c r="E240" s="300"/>
      <c r="F240" s="301" t="str">
        <f t="shared" si="17"/>
        <v>否</v>
      </c>
      <c r="G240" s="285" t="str">
        <f t="shared" si="18"/>
        <v>项</v>
      </c>
    </row>
    <row r="241" s="278" customFormat="1" ht="36" customHeight="1" spans="1:7">
      <c r="A241" s="304" t="s">
        <v>1701</v>
      </c>
      <c r="B241" s="305" t="s">
        <v>1702</v>
      </c>
      <c r="C241" s="306"/>
      <c r="D241" s="306"/>
      <c r="E241" s="300"/>
      <c r="F241" s="301" t="str">
        <f t="shared" si="17"/>
        <v>否</v>
      </c>
      <c r="G241" s="285" t="str">
        <f t="shared" si="18"/>
        <v>项</v>
      </c>
    </row>
    <row r="242" s="278" customFormat="1" ht="36" customHeight="1" spans="1:7">
      <c r="A242" s="304" t="s">
        <v>1703</v>
      </c>
      <c r="B242" s="302" t="s">
        <v>1704</v>
      </c>
      <c r="C242" s="306">
        <v>89</v>
      </c>
      <c r="D242" s="306">
        <v>100</v>
      </c>
      <c r="E242" s="300">
        <f>(D242-C242)/C242</f>
        <v>0.124</v>
      </c>
      <c r="F242" s="301" t="str">
        <f t="shared" si="17"/>
        <v>是</v>
      </c>
      <c r="G242" s="285" t="str">
        <f t="shared" si="18"/>
        <v>项</v>
      </c>
    </row>
    <row r="243" s="278" customFormat="1" ht="36" customHeight="1" spans="1:7">
      <c r="A243" s="304" t="s">
        <v>1705</v>
      </c>
      <c r="B243" s="302" t="s">
        <v>1706</v>
      </c>
      <c r="C243" s="306"/>
      <c r="D243" s="306"/>
      <c r="E243" s="300"/>
      <c r="F243" s="301" t="str">
        <f t="shared" si="17"/>
        <v>否</v>
      </c>
      <c r="G243" s="285" t="str">
        <f t="shared" si="18"/>
        <v>项</v>
      </c>
    </row>
    <row r="244" s="278" customFormat="1" ht="36" customHeight="1" spans="1:7">
      <c r="A244" s="313" t="s">
        <v>1707</v>
      </c>
      <c r="B244" s="298" t="s">
        <v>1708</v>
      </c>
      <c r="C244" s="299"/>
      <c r="D244" s="311"/>
      <c r="E244" s="300"/>
      <c r="F244" s="301" t="str">
        <f t="shared" si="17"/>
        <v>是</v>
      </c>
      <c r="G244" s="285" t="str">
        <f t="shared" si="18"/>
        <v>类</v>
      </c>
    </row>
    <row r="245" s="278" customFormat="1" ht="36" customHeight="1" spans="1:7">
      <c r="A245" s="313" t="s">
        <v>1709</v>
      </c>
      <c r="B245" s="308" t="s">
        <v>1710</v>
      </c>
      <c r="C245" s="303"/>
      <c r="D245" s="309">
        <f>SUM(D246:D257)</f>
        <v>0</v>
      </c>
      <c r="E245" s="300"/>
      <c r="F245" s="301" t="str">
        <f t="shared" si="17"/>
        <v>否</v>
      </c>
      <c r="G245" s="285" t="str">
        <f t="shared" si="18"/>
        <v>款</v>
      </c>
    </row>
    <row r="246" s="278" customFormat="1" ht="36" customHeight="1" spans="1:7">
      <c r="A246" s="314" t="s">
        <v>1711</v>
      </c>
      <c r="B246" s="305" t="s">
        <v>1712</v>
      </c>
      <c r="C246" s="306"/>
      <c r="D246" s="306"/>
      <c r="E246" s="300"/>
      <c r="F246" s="301" t="str">
        <f t="shared" si="17"/>
        <v>否</v>
      </c>
      <c r="G246" s="285" t="str">
        <f t="shared" si="18"/>
        <v>项</v>
      </c>
    </row>
    <row r="247" s="278" customFormat="1" ht="36" customHeight="1" spans="1:7">
      <c r="A247" s="314" t="s">
        <v>1713</v>
      </c>
      <c r="B247" s="305" t="s">
        <v>1714</v>
      </c>
      <c r="C247" s="306"/>
      <c r="D247" s="306"/>
      <c r="E247" s="300"/>
      <c r="F247" s="301" t="str">
        <f t="shared" si="17"/>
        <v>否</v>
      </c>
      <c r="G247" s="285" t="str">
        <f t="shared" si="18"/>
        <v>项</v>
      </c>
    </row>
    <row r="248" s="278" customFormat="1" ht="36" customHeight="1" spans="1:7">
      <c r="A248" s="314" t="s">
        <v>1715</v>
      </c>
      <c r="B248" s="305" t="s">
        <v>1716</v>
      </c>
      <c r="C248" s="306"/>
      <c r="D248" s="306"/>
      <c r="E248" s="300"/>
      <c r="F248" s="301" t="str">
        <f t="shared" si="17"/>
        <v>否</v>
      </c>
      <c r="G248" s="285" t="str">
        <f t="shared" si="18"/>
        <v>项</v>
      </c>
    </row>
    <row r="249" s="278" customFormat="1" ht="36" customHeight="1" spans="1:7">
      <c r="A249" s="314" t="s">
        <v>1717</v>
      </c>
      <c r="B249" s="305" t="s">
        <v>1718</v>
      </c>
      <c r="C249" s="306"/>
      <c r="D249" s="306"/>
      <c r="E249" s="300"/>
      <c r="F249" s="301" t="str">
        <f t="shared" si="17"/>
        <v>否</v>
      </c>
      <c r="G249" s="285" t="str">
        <f t="shared" si="18"/>
        <v>项</v>
      </c>
    </row>
    <row r="250" s="278" customFormat="1" ht="36" customHeight="1" spans="1:7">
      <c r="A250" s="314" t="s">
        <v>1719</v>
      </c>
      <c r="B250" s="305" t="s">
        <v>1720</v>
      </c>
      <c r="C250" s="306"/>
      <c r="D250" s="306"/>
      <c r="E250" s="300"/>
      <c r="F250" s="301" t="str">
        <f t="shared" si="17"/>
        <v>否</v>
      </c>
      <c r="G250" s="285" t="str">
        <f t="shared" si="18"/>
        <v>项</v>
      </c>
    </row>
    <row r="251" s="278" customFormat="1" ht="36" customHeight="1" spans="1:7">
      <c r="A251" s="314" t="s">
        <v>1721</v>
      </c>
      <c r="B251" s="305" t="s">
        <v>1722</v>
      </c>
      <c r="C251" s="306"/>
      <c r="D251" s="306"/>
      <c r="E251" s="300"/>
      <c r="F251" s="301" t="str">
        <f t="shared" si="17"/>
        <v>否</v>
      </c>
      <c r="G251" s="285" t="str">
        <f t="shared" si="18"/>
        <v>项</v>
      </c>
    </row>
    <row r="252" s="278" customFormat="1" ht="36" customHeight="1" spans="1:7">
      <c r="A252" s="314" t="s">
        <v>1723</v>
      </c>
      <c r="B252" s="305" t="s">
        <v>1724</v>
      </c>
      <c r="C252" s="306"/>
      <c r="D252" s="306"/>
      <c r="E252" s="300"/>
      <c r="F252" s="301" t="str">
        <f t="shared" si="17"/>
        <v>否</v>
      </c>
      <c r="G252" s="285" t="str">
        <f t="shared" si="18"/>
        <v>项</v>
      </c>
    </row>
    <row r="253" s="278" customFormat="1" ht="36" customHeight="1" spans="1:7">
      <c r="A253" s="314" t="s">
        <v>1725</v>
      </c>
      <c r="B253" s="305" t="s">
        <v>1726</v>
      </c>
      <c r="C253" s="306"/>
      <c r="D253" s="306"/>
      <c r="E253" s="300"/>
      <c r="F253" s="301" t="str">
        <f t="shared" si="17"/>
        <v>否</v>
      </c>
      <c r="G253" s="285" t="str">
        <f t="shared" si="18"/>
        <v>项</v>
      </c>
    </row>
    <row r="254" s="278" customFormat="1" ht="36" customHeight="1" spans="1:7">
      <c r="A254" s="314" t="s">
        <v>1727</v>
      </c>
      <c r="B254" s="305" t="s">
        <v>1728</v>
      </c>
      <c r="C254" s="306"/>
      <c r="D254" s="306"/>
      <c r="E254" s="300"/>
      <c r="F254" s="301" t="str">
        <f t="shared" si="17"/>
        <v>否</v>
      </c>
      <c r="G254" s="285" t="str">
        <f t="shared" si="18"/>
        <v>项</v>
      </c>
    </row>
    <row r="255" s="278" customFormat="1" ht="36" customHeight="1" spans="1:7">
      <c r="A255" s="314" t="s">
        <v>1729</v>
      </c>
      <c r="B255" s="305" t="s">
        <v>1730</v>
      </c>
      <c r="C255" s="306"/>
      <c r="D255" s="306"/>
      <c r="E255" s="300"/>
      <c r="F255" s="301" t="str">
        <f t="shared" si="17"/>
        <v>否</v>
      </c>
      <c r="G255" s="285" t="str">
        <f t="shared" si="18"/>
        <v>项</v>
      </c>
    </row>
    <row r="256" s="278" customFormat="1" ht="36" customHeight="1" spans="1:7">
      <c r="A256" s="314" t="s">
        <v>1731</v>
      </c>
      <c r="B256" s="305" t="s">
        <v>1732</v>
      </c>
      <c r="C256" s="306"/>
      <c r="D256" s="306"/>
      <c r="E256" s="300"/>
      <c r="F256" s="301" t="str">
        <f t="shared" si="17"/>
        <v>否</v>
      </c>
      <c r="G256" s="285" t="str">
        <f t="shared" si="18"/>
        <v>项</v>
      </c>
    </row>
    <row r="257" s="278" customFormat="1" ht="36" customHeight="1" spans="1:7">
      <c r="A257" s="314" t="s">
        <v>1733</v>
      </c>
      <c r="B257" s="305" t="s">
        <v>1734</v>
      </c>
      <c r="C257" s="306"/>
      <c r="D257" s="306"/>
      <c r="E257" s="300"/>
      <c r="F257" s="301" t="str">
        <f t="shared" si="17"/>
        <v>否</v>
      </c>
      <c r="G257" s="285" t="str">
        <f t="shared" si="18"/>
        <v>项</v>
      </c>
    </row>
    <row r="258" s="278" customFormat="1" ht="36" customHeight="1" spans="1:7">
      <c r="A258" s="313" t="s">
        <v>1735</v>
      </c>
      <c r="B258" s="308" t="s">
        <v>1736</v>
      </c>
      <c r="C258" s="303"/>
      <c r="D258" s="309">
        <f>SUM(D259:D264)</f>
        <v>0</v>
      </c>
      <c r="E258" s="300"/>
      <c r="F258" s="301" t="str">
        <f t="shared" si="17"/>
        <v>否</v>
      </c>
      <c r="G258" s="285" t="str">
        <f t="shared" si="18"/>
        <v>款</v>
      </c>
    </row>
    <row r="259" s="278" customFormat="1" ht="36" customHeight="1" spans="1:7">
      <c r="A259" s="314" t="s">
        <v>1737</v>
      </c>
      <c r="B259" s="305" t="s">
        <v>1738</v>
      </c>
      <c r="C259" s="306"/>
      <c r="D259" s="306"/>
      <c r="E259" s="300"/>
      <c r="F259" s="301" t="str">
        <f t="shared" si="17"/>
        <v>否</v>
      </c>
      <c r="G259" s="285" t="str">
        <f t="shared" si="18"/>
        <v>项</v>
      </c>
    </row>
    <row r="260" s="278" customFormat="1" ht="36" customHeight="1" spans="1:7">
      <c r="A260" s="314" t="s">
        <v>1739</v>
      </c>
      <c r="B260" s="305" t="s">
        <v>1740</v>
      </c>
      <c r="C260" s="306"/>
      <c r="D260" s="306"/>
      <c r="E260" s="300"/>
      <c r="F260" s="301" t="str">
        <f t="shared" si="17"/>
        <v>否</v>
      </c>
      <c r="G260" s="285" t="str">
        <f t="shared" si="18"/>
        <v>项</v>
      </c>
    </row>
    <row r="261" s="278" customFormat="1" ht="36" customHeight="1" spans="1:7">
      <c r="A261" s="314" t="s">
        <v>1741</v>
      </c>
      <c r="B261" s="305" t="s">
        <v>1742</v>
      </c>
      <c r="C261" s="306"/>
      <c r="D261" s="306"/>
      <c r="E261" s="300"/>
      <c r="F261" s="301" t="str">
        <f t="shared" si="17"/>
        <v>否</v>
      </c>
      <c r="G261" s="285" t="str">
        <f t="shared" si="18"/>
        <v>项</v>
      </c>
    </row>
    <row r="262" s="278" customFormat="1" ht="36" customHeight="1" spans="1:7">
      <c r="A262" s="314" t="s">
        <v>1743</v>
      </c>
      <c r="B262" s="305" t="s">
        <v>1744</v>
      </c>
      <c r="C262" s="306"/>
      <c r="D262" s="306"/>
      <c r="E262" s="300"/>
      <c r="F262" s="301" t="str">
        <f t="shared" si="17"/>
        <v>否</v>
      </c>
      <c r="G262" s="285" t="str">
        <f t="shared" si="18"/>
        <v>项</v>
      </c>
    </row>
    <row r="263" s="278" customFormat="1" ht="36" customHeight="1" spans="1:7">
      <c r="A263" s="314" t="s">
        <v>1745</v>
      </c>
      <c r="B263" s="305" t="s">
        <v>1746</v>
      </c>
      <c r="C263" s="306"/>
      <c r="D263" s="306"/>
      <c r="E263" s="300"/>
      <c r="F263" s="301" t="str">
        <f t="shared" si="17"/>
        <v>否</v>
      </c>
      <c r="G263" s="285" t="str">
        <f t="shared" si="18"/>
        <v>项</v>
      </c>
    </row>
    <row r="264" s="278" customFormat="1" ht="36" customHeight="1" spans="1:7">
      <c r="A264" s="314" t="s">
        <v>1747</v>
      </c>
      <c r="B264" s="305" t="s">
        <v>1748</v>
      </c>
      <c r="C264" s="306"/>
      <c r="D264" s="306"/>
      <c r="E264" s="300"/>
      <c r="F264" s="301" t="str">
        <f t="shared" si="17"/>
        <v>否</v>
      </c>
      <c r="G264" s="285" t="str">
        <f t="shared" si="18"/>
        <v>项</v>
      </c>
    </row>
    <row r="265" s="278" customFormat="1" ht="36" customHeight="1" spans="1:7">
      <c r="A265" s="304"/>
      <c r="B265" s="302"/>
      <c r="C265" s="311"/>
      <c r="D265" s="307"/>
      <c r="E265" s="300"/>
      <c r="F265" s="301" t="str">
        <f>IF(LEN(A265)=3,"是",IF(B265&lt;&gt;"",IF(SUM(C265:D265)&lt;&gt;0,"是","否"),"是"))</f>
        <v>是</v>
      </c>
      <c r="G265" s="285"/>
    </row>
    <row r="266" s="278" customFormat="1" ht="36" customHeight="1" spans="1:7">
      <c r="A266" s="316"/>
      <c r="B266" s="317" t="s">
        <v>1772</v>
      </c>
      <c r="C266" s="299">
        <v>105353</v>
      </c>
      <c r="D266" s="299">
        <v>57896</v>
      </c>
      <c r="E266" s="300">
        <f t="shared" ref="E266:E269" si="20">(D266-C266)/C266</f>
        <v>-0.45</v>
      </c>
      <c r="F266" s="301" t="str">
        <f>IF(LEN(A266)=3,"是",IF(B266&lt;&gt;"",IF(SUM(C266:D266)&lt;&gt;0,"是","否"),"是"))</f>
        <v>是</v>
      </c>
      <c r="G266" s="285"/>
    </row>
    <row r="267" s="278" customFormat="1" ht="36" customHeight="1" spans="1:7">
      <c r="A267" s="318" t="s">
        <v>1751</v>
      </c>
      <c r="B267" s="319" t="s">
        <v>119</v>
      </c>
      <c r="C267" s="320">
        <v>80263</v>
      </c>
      <c r="D267" s="320">
        <v>41340</v>
      </c>
      <c r="E267" s="300">
        <f t="shared" si="20"/>
        <v>-0.485</v>
      </c>
      <c r="F267" s="301" t="str">
        <f t="shared" ref="F266:F276" si="21">IF(LEN(A267)=3,"是",IF(B267&lt;&gt;"",IF(SUM(C267:D267)&lt;&gt;0,"是","否"),"是"))</f>
        <v>是</v>
      </c>
      <c r="G267" s="285"/>
    </row>
    <row r="268" s="278" customFormat="1" ht="36" customHeight="1" spans="1:7">
      <c r="A268" s="318" t="s">
        <v>1752</v>
      </c>
      <c r="B268" s="321" t="s">
        <v>1753</v>
      </c>
      <c r="C268" s="320">
        <f>SUM(C269:C272)</f>
        <v>80263</v>
      </c>
      <c r="D268" s="320">
        <v>41340</v>
      </c>
      <c r="E268" s="300">
        <f t="shared" si="20"/>
        <v>-0.485</v>
      </c>
      <c r="F268" s="301" t="str">
        <f t="shared" si="21"/>
        <v>是</v>
      </c>
      <c r="G268" s="285"/>
    </row>
    <row r="269" s="278" customFormat="1" ht="36" customHeight="1" spans="1:7">
      <c r="A269" s="322" t="s">
        <v>1773</v>
      </c>
      <c r="B269" s="321" t="s">
        <v>1774</v>
      </c>
      <c r="C269" s="323">
        <v>2564</v>
      </c>
      <c r="D269" s="324">
        <v>2850</v>
      </c>
      <c r="E269" s="300">
        <f t="shared" si="20"/>
        <v>0.112</v>
      </c>
      <c r="F269" s="301" t="str">
        <f t="shared" si="21"/>
        <v>是</v>
      </c>
      <c r="G269" s="285"/>
    </row>
    <row r="270" s="278" customFormat="1" ht="36" customHeight="1" spans="1:6">
      <c r="A270" s="325" t="s">
        <v>1754</v>
      </c>
      <c r="B270" s="326" t="s">
        <v>1755</v>
      </c>
      <c r="C270" s="323"/>
      <c r="D270" s="324"/>
      <c r="E270" s="300"/>
      <c r="F270" s="301" t="str">
        <f t="shared" si="21"/>
        <v>否</v>
      </c>
    </row>
    <row r="271" s="278" customFormat="1" ht="36" customHeight="1" spans="1:7">
      <c r="A271" s="322" t="s">
        <v>1775</v>
      </c>
      <c r="B271" s="321" t="s">
        <v>1759</v>
      </c>
      <c r="C271" s="327">
        <v>63213</v>
      </c>
      <c r="D271" s="328">
        <v>38490</v>
      </c>
      <c r="E271" s="300">
        <f t="shared" ref="E271:E276" si="22">(D271-C271)/C271</f>
        <v>-0.391</v>
      </c>
      <c r="F271" s="301" t="str">
        <f t="shared" si="21"/>
        <v>是</v>
      </c>
      <c r="G271" s="285"/>
    </row>
    <row r="272" s="278" customFormat="1" ht="36" customHeight="1" spans="1:7">
      <c r="A272" s="322" t="s">
        <v>1760</v>
      </c>
      <c r="B272" s="321" t="s">
        <v>1761</v>
      </c>
      <c r="C272" s="327">
        <v>14486</v>
      </c>
      <c r="D272" s="328"/>
      <c r="E272" s="300">
        <f t="shared" si="22"/>
        <v>-1</v>
      </c>
      <c r="F272" s="301" t="str">
        <f t="shared" si="21"/>
        <v>是</v>
      </c>
      <c r="G272" s="285"/>
    </row>
    <row r="273" ht="36" customHeight="1" spans="1:7">
      <c r="A273" s="322" t="s">
        <v>1776</v>
      </c>
      <c r="B273" s="329" t="s">
        <v>1777</v>
      </c>
      <c r="C273" s="320"/>
      <c r="D273" s="330"/>
      <c r="E273" s="300"/>
      <c r="F273" s="301" t="str">
        <f t="shared" si="21"/>
        <v>否</v>
      </c>
      <c r="G273" s="285"/>
    </row>
    <row r="274" ht="36" customHeight="1" spans="1:7">
      <c r="A274" s="318" t="s">
        <v>1762</v>
      </c>
      <c r="B274" s="331" t="s">
        <v>1763</v>
      </c>
      <c r="C274" s="320">
        <v>7964</v>
      </c>
      <c r="D274" s="330">
        <v>1500</v>
      </c>
      <c r="E274" s="300">
        <f t="shared" si="22"/>
        <v>-0.812</v>
      </c>
      <c r="F274" s="301" t="str">
        <f t="shared" si="21"/>
        <v>是</v>
      </c>
      <c r="G274" s="285"/>
    </row>
    <row r="275" ht="36" customHeight="1" spans="1:7">
      <c r="A275" s="318"/>
      <c r="B275" s="331" t="s">
        <v>1778</v>
      </c>
      <c r="C275" s="320">
        <v>14486</v>
      </c>
      <c r="D275" s="330"/>
      <c r="E275" s="300">
        <f t="shared" si="22"/>
        <v>-1</v>
      </c>
      <c r="F275" s="301" t="str">
        <f t="shared" si="21"/>
        <v>是</v>
      </c>
      <c r="G275" s="285"/>
    </row>
    <row r="276" ht="36" customHeight="1" spans="1:7">
      <c r="A276" s="332"/>
      <c r="B276" s="333" t="s">
        <v>126</v>
      </c>
      <c r="C276" s="334">
        <v>193580</v>
      </c>
      <c r="D276" s="330">
        <v>100736</v>
      </c>
      <c r="E276" s="300">
        <f t="shared" si="22"/>
        <v>-0.48</v>
      </c>
      <c r="F276" s="301" t="str">
        <f t="shared" si="21"/>
        <v>是</v>
      </c>
      <c r="G276" s="285"/>
    </row>
    <row r="277" spans="3:4">
      <c r="C277" s="335"/>
      <c r="D277" s="335"/>
    </row>
    <row r="278" spans="3:4">
      <c r="C278" s="335"/>
      <c r="D278" s="335"/>
    </row>
    <row r="279" spans="3:4">
      <c r="C279" s="335"/>
      <c r="D279" s="335"/>
    </row>
  </sheetData>
  <mergeCells count="1">
    <mergeCell ref="B1:E1"/>
  </mergeCells>
  <conditionalFormatting sqref="B273">
    <cfRule type="expression" dxfId="1" priority="14" stopIfTrue="1">
      <formula>"len($A:$A)=3"</formula>
    </cfRule>
  </conditionalFormatting>
  <conditionalFormatting sqref="C273">
    <cfRule type="expression" dxfId="1" priority="3" stopIfTrue="1">
      <formula>"len($A:$A)=3"</formula>
    </cfRule>
  </conditionalFormatting>
  <conditionalFormatting sqref="D273">
    <cfRule type="expression" dxfId="1" priority="2" stopIfTrue="1">
      <formula>"len($A:$A)=3"</formula>
    </cfRule>
  </conditionalFormatting>
  <conditionalFormatting sqref="D274">
    <cfRule type="expression" dxfId="1" priority="1" stopIfTrue="1">
      <formula>"len($A:$A)=3"</formula>
    </cfRule>
  </conditionalFormatting>
  <conditionalFormatting sqref="B274:B275">
    <cfRule type="expression" dxfId="1" priority="1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E16"/>
  <sheetViews>
    <sheetView showGridLines="0" showZeros="0" view="pageBreakPreview" zoomScaleNormal="100" workbookViewId="0">
      <selection activeCell="A1" sqref="A1:D1"/>
    </sheetView>
  </sheetViews>
  <sheetFormatPr defaultColWidth="9" defaultRowHeight="13.5" outlineLevelCol="4"/>
  <cols>
    <col min="1" max="1" width="52.1333333333333" style="261" customWidth="1"/>
    <col min="2" max="4" width="20.6333333333333" customWidth="1"/>
    <col min="5" max="5" width="9" hidden="1" customWidth="1"/>
  </cols>
  <sheetData>
    <row r="1" s="260" customFormat="1" ht="45" customHeight="1" spans="1:5">
      <c r="A1" s="262" t="s">
        <v>1779</v>
      </c>
      <c r="B1" s="262"/>
      <c r="C1" s="262"/>
      <c r="D1" s="262"/>
      <c r="E1" s="263"/>
    </row>
    <row r="2" ht="20.1" customHeight="1" spans="1:5">
      <c r="A2" s="264"/>
      <c r="B2" s="265"/>
      <c r="C2" s="266"/>
      <c r="D2" s="266" t="s">
        <v>1</v>
      </c>
      <c r="E2" s="261"/>
    </row>
    <row r="3" ht="45" customHeight="1" spans="1:5">
      <c r="A3" s="164" t="s">
        <v>1196</v>
      </c>
      <c r="B3" s="170" t="s">
        <v>128</v>
      </c>
      <c r="C3" s="170" t="s">
        <v>5</v>
      </c>
      <c r="D3" s="170" t="s">
        <v>129</v>
      </c>
      <c r="E3" s="267" t="s">
        <v>134</v>
      </c>
    </row>
    <row r="4" ht="36" customHeight="1" spans="1:5">
      <c r="A4" s="268" t="s">
        <v>1296</v>
      </c>
      <c r="B4" s="269"/>
      <c r="C4" s="269"/>
      <c r="D4" s="270"/>
      <c r="E4" s="271" t="str">
        <f>IF(A4&lt;&gt;"",IF(SUM(B4:C4)&lt;&gt;0,"是","否"),"是")</f>
        <v>否</v>
      </c>
    </row>
    <row r="5" ht="36" customHeight="1" spans="1:5">
      <c r="A5" s="268" t="s">
        <v>1327</v>
      </c>
      <c r="B5" s="269"/>
      <c r="C5" s="269"/>
      <c r="D5" s="270"/>
      <c r="E5" s="271" t="str">
        <f t="shared" ref="E5:E15" si="0">IF(A5&lt;&gt;"",IF(SUM(B5:C5)&lt;&gt;0,"是","否"),"是")</f>
        <v>否</v>
      </c>
    </row>
    <row r="6" ht="36" customHeight="1" spans="1:5">
      <c r="A6" s="268" t="s">
        <v>1347</v>
      </c>
      <c r="B6" s="269"/>
      <c r="C6" s="269"/>
      <c r="D6" s="270"/>
      <c r="E6" s="271" t="str">
        <f t="shared" si="0"/>
        <v>否</v>
      </c>
    </row>
    <row r="7" ht="36" customHeight="1" spans="1:5">
      <c r="A7" s="272" t="s">
        <v>1359</v>
      </c>
      <c r="B7" s="269"/>
      <c r="C7" s="269"/>
      <c r="D7" s="270"/>
      <c r="E7" s="273" t="str">
        <f t="shared" si="0"/>
        <v>否</v>
      </c>
    </row>
    <row r="8" ht="36" customHeight="1" spans="1:5">
      <c r="A8" s="268" t="s">
        <v>1452</v>
      </c>
      <c r="B8" s="269"/>
      <c r="C8" s="269"/>
      <c r="D8" s="270"/>
      <c r="E8" s="271" t="str">
        <f t="shared" si="0"/>
        <v>否</v>
      </c>
    </row>
    <row r="9" ht="36" customHeight="1" spans="1:5">
      <c r="A9" s="268" t="s">
        <v>1485</v>
      </c>
      <c r="B9" s="269"/>
      <c r="C9" s="269"/>
      <c r="D9" s="270"/>
      <c r="E9" s="271" t="str">
        <f t="shared" si="0"/>
        <v>否</v>
      </c>
    </row>
    <row r="10" ht="36" customHeight="1" spans="1:5">
      <c r="A10" s="272" t="s">
        <v>1583</v>
      </c>
      <c r="B10" s="269"/>
      <c r="C10" s="269"/>
      <c r="D10" s="270"/>
      <c r="E10" s="273" t="str">
        <f t="shared" si="0"/>
        <v>否</v>
      </c>
    </row>
    <row r="11" ht="36" customHeight="1" spans="1:5">
      <c r="A11" s="268" t="s">
        <v>1590</v>
      </c>
      <c r="B11" s="269"/>
      <c r="C11" s="269"/>
      <c r="D11" s="270"/>
      <c r="E11" s="271" t="str">
        <f t="shared" si="0"/>
        <v>否</v>
      </c>
    </row>
    <row r="12" ht="36" customHeight="1" spans="1:5">
      <c r="A12" s="272" t="s">
        <v>1640</v>
      </c>
      <c r="B12" s="269"/>
      <c r="C12" s="269"/>
      <c r="D12" s="270"/>
      <c r="E12" s="273" t="str">
        <f t="shared" si="0"/>
        <v>否</v>
      </c>
    </row>
    <row r="13" ht="36" customHeight="1" spans="1:5">
      <c r="A13" s="272" t="s">
        <v>1673</v>
      </c>
      <c r="B13" s="269"/>
      <c r="C13" s="269"/>
      <c r="D13" s="270"/>
      <c r="E13" s="273" t="str">
        <f t="shared" si="0"/>
        <v>否</v>
      </c>
    </row>
    <row r="14" ht="36" customHeight="1" spans="1:5">
      <c r="A14" s="272" t="s">
        <v>1708</v>
      </c>
      <c r="B14" s="269"/>
      <c r="C14" s="269"/>
      <c r="D14" s="270"/>
      <c r="E14" s="273" t="str">
        <f t="shared" si="0"/>
        <v>否</v>
      </c>
    </row>
    <row r="15" ht="36" customHeight="1" spans="1:5">
      <c r="A15" s="274" t="s">
        <v>1780</v>
      </c>
      <c r="B15" s="275"/>
      <c r="C15" s="275"/>
      <c r="D15" s="276"/>
      <c r="E15" s="271" t="str">
        <f t="shared" si="0"/>
        <v>否</v>
      </c>
    </row>
    <row r="16" spans="1:1">
      <c r="A16" s="277" t="s">
        <v>1781</v>
      </c>
    </row>
  </sheetData>
  <mergeCells count="1">
    <mergeCell ref="A1:D1"/>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E54"/>
  <sheetViews>
    <sheetView showGridLines="0" showZeros="0" view="pageBreakPreview" zoomScaleNormal="100" topLeftCell="A3" workbookViewId="0">
      <selection activeCell="H7" sqref="H7"/>
    </sheetView>
  </sheetViews>
  <sheetFormatPr defaultColWidth="9" defaultRowHeight="14.25" outlineLevelCol="4"/>
  <cols>
    <col min="1" max="1" width="50.775" style="230" customWidth="1"/>
    <col min="2" max="3" width="20.6333333333333" style="245" customWidth="1"/>
    <col min="4" max="4" width="20.6333333333333" style="230" customWidth="1"/>
    <col min="5" max="5" width="4.21666666666667" style="230" hidden="1" customWidth="1"/>
    <col min="6" max="6" width="13.775" style="230"/>
    <col min="7" max="16384" width="9" style="230"/>
  </cols>
  <sheetData>
    <row r="1" ht="45" customHeight="1" spans="1:4">
      <c r="A1" s="166" t="s">
        <v>1782</v>
      </c>
      <c r="B1" s="166"/>
      <c r="C1" s="166"/>
      <c r="D1" s="166"/>
    </row>
    <row r="2" ht="20.1" customHeight="1" spans="1:4">
      <c r="A2" s="246"/>
      <c r="B2" s="247"/>
      <c r="C2" s="248"/>
      <c r="D2" s="249" t="s">
        <v>1783</v>
      </c>
    </row>
    <row r="3" ht="45" customHeight="1" spans="1:5">
      <c r="A3" s="198" t="s">
        <v>1784</v>
      </c>
      <c r="B3" s="95" t="s">
        <v>4</v>
      </c>
      <c r="C3" s="95" t="s">
        <v>5</v>
      </c>
      <c r="D3" s="95" t="s">
        <v>6</v>
      </c>
      <c r="E3" s="230" t="s">
        <v>134</v>
      </c>
    </row>
    <row r="4" ht="36" customHeight="1" spans="1:5">
      <c r="A4" s="159" t="s">
        <v>1785</v>
      </c>
      <c r="B4" s="223">
        <v>448</v>
      </c>
      <c r="C4" s="223">
        <v>500</v>
      </c>
      <c r="D4" s="99">
        <v>0.116</v>
      </c>
      <c r="E4" s="250" t="str">
        <f t="shared" ref="E4:E41" si="0">IF(A4&lt;&gt;"",IF(SUM(B4:C4)&lt;&gt;0,"是","否"),"是")</f>
        <v>是</v>
      </c>
    </row>
    <row r="5" ht="36" customHeight="1" spans="1:5">
      <c r="A5" s="239" t="s">
        <v>1786</v>
      </c>
      <c r="B5" s="225"/>
      <c r="C5" s="251"/>
      <c r="D5" s="252"/>
      <c r="E5" s="250" t="str">
        <f t="shared" si="0"/>
        <v>否</v>
      </c>
    </row>
    <row r="6" ht="36" customHeight="1" spans="1:5">
      <c r="A6" s="239" t="s">
        <v>1787</v>
      </c>
      <c r="B6" s="225"/>
      <c r="C6" s="225"/>
      <c r="D6" s="252"/>
      <c r="E6" s="250" t="str">
        <f t="shared" si="0"/>
        <v>否</v>
      </c>
    </row>
    <row r="7" ht="36" customHeight="1" spans="1:5">
      <c r="A7" s="239" t="s">
        <v>1788</v>
      </c>
      <c r="B7" s="253"/>
      <c r="C7" s="251"/>
      <c r="D7" s="252"/>
      <c r="E7" s="250" t="str">
        <f t="shared" si="0"/>
        <v>否</v>
      </c>
    </row>
    <row r="8" ht="36" customHeight="1" spans="1:5">
      <c r="A8" s="239" t="s">
        <v>1789</v>
      </c>
      <c r="B8" s="225"/>
      <c r="C8" s="251"/>
      <c r="D8" s="252"/>
      <c r="E8" s="250" t="str">
        <f t="shared" si="0"/>
        <v>否</v>
      </c>
    </row>
    <row r="9" ht="36" customHeight="1" spans="1:5">
      <c r="A9" s="239" t="s">
        <v>1790</v>
      </c>
      <c r="B9" s="253"/>
      <c r="C9" s="251"/>
      <c r="D9" s="252"/>
      <c r="E9" s="250" t="str">
        <f t="shared" si="0"/>
        <v>否</v>
      </c>
    </row>
    <row r="10" ht="36" customHeight="1" spans="1:5">
      <c r="A10" s="239" t="s">
        <v>1791</v>
      </c>
      <c r="B10" s="225"/>
      <c r="C10" s="251"/>
      <c r="D10" s="252"/>
      <c r="E10" s="250" t="str">
        <f t="shared" si="0"/>
        <v>否</v>
      </c>
    </row>
    <row r="11" ht="36" customHeight="1" spans="1:5">
      <c r="A11" s="239" t="s">
        <v>1792</v>
      </c>
      <c r="B11" s="225"/>
      <c r="C11" s="251"/>
      <c r="D11" s="252"/>
      <c r="E11" s="250" t="str">
        <f t="shared" si="0"/>
        <v>否</v>
      </c>
    </row>
    <row r="12" ht="36" customHeight="1" spans="1:5">
      <c r="A12" s="239" t="s">
        <v>1793</v>
      </c>
      <c r="B12" s="225"/>
      <c r="C12" s="251"/>
      <c r="D12" s="252"/>
      <c r="E12" s="250" t="str">
        <f t="shared" si="0"/>
        <v>否</v>
      </c>
    </row>
    <row r="13" ht="36" customHeight="1" spans="1:5">
      <c r="A13" s="239" t="s">
        <v>1794</v>
      </c>
      <c r="B13" s="254"/>
      <c r="C13" s="225"/>
      <c r="D13" s="252"/>
      <c r="E13" s="250" t="str">
        <f t="shared" si="0"/>
        <v>否</v>
      </c>
    </row>
    <row r="14" ht="36" customHeight="1" spans="1:5">
      <c r="A14" s="239" t="s">
        <v>1795</v>
      </c>
      <c r="B14" s="254"/>
      <c r="C14" s="251"/>
      <c r="D14" s="252"/>
      <c r="E14" s="250" t="str">
        <f t="shared" si="0"/>
        <v>否</v>
      </c>
    </row>
    <row r="15" ht="36" customHeight="1" spans="1:5">
      <c r="A15" s="239" t="s">
        <v>1796</v>
      </c>
      <c r="B15" s="254"/>
      <c r="C15" s="255"/>
      <c r="D15" s="252"/>
      <c r="E15" s="250" t="str">
        <f t="shared" si="0"/>
        <v>否</v>
      </c>
    </row>
    <row r="16" ht="36" customHeight="1" spans="1:5">
      <c r="A16" s="239" t="s">
        <v>1797</v>
      </c>
      <c r="B16" s="254"/>
      <c r="C16" s="255"/>
      <c r="D16" s="252"/>
      <c r="E16" s="250" t="str">
        <f t="shared" si="0"/>
        <v>否</v>
      </c>
    </row>
    <row r="17" ht="36" customHeight="1" spans="1:5">
      <c r="A17" s="239" t="s">
        <v>1798</v>
      </c>
      <c r="B17" s="225"/>
      <c r="C17" s="251"/>
      <c r="D17" s="252"/>
      <c r="E17" s="250" t="str">
        <f t="shared" si="0"/>
        <v>否</v>
      </c>
    </row>
    <row r="18" ht="36" customHeight="1" spans="1:5">
      <c r="A18" s="239" t="s">
        <v>1799</v>
      </c>
      <c r="B18" s="254"/>
      <c r="C18" s="255"/>
      <c r="D18" s="252"/>
      <c r="E18" s="250" t="str">
        <f t="shared" si="0"/>
        <v>否</v>
      </c>
    </row>
    <row r="19" ht="36" customHeight="1" spans="1:5">
      <c r="A19" s="239" t="s">
        <v>1800</v>
      </c>
      <c r="B19" s="254"/>
      <c r="C19" s="255"/>
      <c r="D19" s="252"/>
      <c r="E19" s="250" t="str">
        <f t="shared" si="0"/>
        <v>否</v>
      </c>
    </row>
    <row r="20" ht="36" customHeight="1" spans="1:5">
      <c r="A20" s="239" t="s">
        <v>1801</v>
      </c>
      <c r="B20" s="225"/>
      <c r="C20" s="255"/>
      <c r="D20" s="252" t="str">
        <f>IF(B20&gt;0,C20/B20-1,IF(B20&lt;0,-(C20/B20-1),""))</f>
        <v/>
      </c>
      <c r="E20" s="250" t="str">
        <f t="shared" si="0"/>
        <v>否</v>
      </c>
    </row>
    <row r="21" ht="36" customHeight="1" spans="1:5">
      <c r="A21" s="239" t="s">
        <v>1802</v>
      </c>
      <c r="B21" s="254"/>
      <c r="C21" s="251"/>
      <c r="D21" s="252"/>
      <c r="E21" s="250" t="str">
        <f t="shared" si="0"/>
        <v>否</v>
      </c>
    </row>
    <row r="22" ht="36" customHeight="1" spans="1:5">
      <c r="A22" s="239" t="s">
        <v>1803</v>
      </c>
      <c r="B22" s="221">
        <v>448</v>
      </c>
      <c r="C22" s="221">
        <v>500</v>
      </c>
      <c r="D22" s="252">
        <f>(C22-B22)/B22</f>
        <v>0.116</v>
      </c>
      <c r="E22" s="250" t="str">
        <f t="shared" si="0"/>
        <v>是</v>
      </c>
    </row>
    <row r="23" ht="36" customHeight="1" spans="1:5">
      <c r="A23" s="159" t="s">
        <v>1804</v>
      </c>
      <c r="B23" s="223"/>
      <c r="C23" s="223"/>
      <c r="D23" s="99"/>
      <c r="E23" s="250" t="str">
        <f t="shared" si="0"/>
        <v>否</v>
      </c>
    </row>
    <row r="24" ht="36" customHeight="1" spans="1:5">
      <c r="A24" s="180" t="s">
        <v>1805</v>
      </c>
      <c r="B24" s="254"/>
      <c r="C24" s="251"/>
      <c r="D24" s="252"/>
      <c r="E24" s="250" t="str">
        <f t="shared" si="0"/>
        <v>否</v>
      </c>
    </row>
    <row r="25" ht="36" customHeight="1" spans="1:5">
      <c r="A25" s="180" t="s">
        <v>1806</v>
      </c>
      <c r="B25" s="254"/>
      <c r="C25" s="251"/>
      <c r="D25" s="252"/>
      <c r="E25" s="250" t="str">
        <f t="shared" si="0"/>
        <v>否</v>
      </c>
    </row>
    <row r="26" ht="36" customHeight="1" spans="1:5">
      <c r="A26" s="180" t="s">
        <v>1807</v>
      </c>
      <c r="B26" s="254"/>
      <c r="C26" s="251"/>
      <c r="D26" s="252"/>
      <c r="E26" s="250" t="str">
        <f t="shared" si="0"/>
        <v>否</v>
      </c>
    </row>
    <row r="27" ht="36" customHeight="1" spans="1:5">
      <c r="A27" s="180" t="s">
        <v>1808</v>
      </c>
      <c r="B27" s="254"/>
      <c r="C27" s="251"/>
      <c r="D27" s="252"/>
      <c r="E27" s="250" t="str">
        <f t="shared" si="0"/>
        <v>否</v>
      </c>
    </row>
    <row r="28" ht="36" customHeight="1" spans="1:5">
      <c r="A28" s="159" t="s">
        <v>1809</v>
      </c>
      <c r="B28" s="223"/>
      <c r="C28" s="223"/>
      <c r="D28" s="99"/>
      <c r="E28" s="250" t="str">
        <f t="shared" si="0"/>
        <v>否</v>
      </c>
    </row>
    <row r="29" ht="36" customHeight="1" spans="1:5">
      <c r="A29" s="180" t="s">
        <v>1810</v>
      </c>
      <c r="B29" s="254"/>
      <c r="C29" s="251"/>
      <c r="D29" s="252"/>
      <c r="E29" s="250" t="str">
        <f t="shared" si="0"/>
        <v>否</v>
      </c>
    </row>
    <row r="30" ht="36" customHeight="1" spans="1:5">
      <c r="A30" s="180" t="s">
        <v>1811</v>
      </c>
      <c r="B30" s="225"/>
      <c r="C30" s="251"/>
      <c r="D30" s="252"/>
      <c r="E30" s="250" t="str">
        <f t="shared" si="0"/>
        <v>否</v>
      </c>
    </row>
    <row r="31" ht="36" customHeight="1" spans="1:5">
      <c r="A31" s="180" t="s">
        <v>1812</v>
      </c>
      <c r="B31" s="254"/>
      <c r="C31" s="251"/>
      <c r="D31" s="252"/>
      <c r="E31" s="250" t="str">
        <f t="shared" si="0"/>
        <v>否</v>
      </c>
    </row>
    <row r="32" ht="36" customHeight="1" spans="1:5">
      <c r="A32" s="159" t="s">
        <v>1813</v>
      </c>
      <c r="B32" s="223"/>
      <c r="C32" s="223"/>
      <c r="D32" s="99"/>
      <c r="E32" s="250" t="str">
        <f t="shared" si="0"/>
        <v>否</v>
      </c>
    </row>
    <row r="33" ht="36" customHeight="1" spans="1:5">
      <c r="A33" s="180" t="s">
        <v>1814</v>
      </c>
      <c r="B33" s="225"/>
      <c r="C33" s="226"/>
      <c r="D33" s="252"/>
      <c r="E33" s="250" t="str">
        <f t="shared" si="0"/>
        <v>否</v>
      </c>
    </row>
    <row r="34" ht="36" customHeight="1" spans="1:5">
      <c r="A34" s="180" t="s">
        <v>1815</v>
      </c>
      <c r="B34" s="254"/>
      <c r="C34" s="226"/>
      <c r="D34" s="252"/>
      <c r="E34" s="250" t="str">
        <f t="shared" si="0"/>
        <v>否</v>
      </c>
    </row>
    <row r="35" ht="36" customHeight="1" spans="1:5">
      <c r="A35" s="180" t="s">
        <v>1816</v>
      </c>
      <c r="B35" s="254"/>
      <c r="C35" s="255"/>
      <c r="D35" s="252"/>
      <c r="E35" s="250" t="str">
        <f t="shared" si="0"/>
        <v>否</v>
      </c>
    </row>
    <row r="36" ht="36" customHeight="1" spans="1:5">
      <c r="A36" s="159" t="s">
        <v>1817</v>
      </c>
      <c r="B36" s="256"/>
      <c r="C36" s="224"/>
      <c r="D36" s="99"/>
      <c r="E36" s="250" t="str">
        <f t="shared" si="0"/>
        <v>否</v>
      </c>
    </row>
    <row r="37" ht="36" customHeight="1" spans="1:5">
      <c r="A37" s="257" t="s">
        <v>1818</v>
      </c>
      <c r="B37" s="219">
        <v>448</v>
      </c>
      <c r="C37" s="219">
        <v>500</v>
      </c>
      <c r="D37" s="99">
        <f>(C37-B37)/B37</f>
        <v>0.116</v>
      </c>
      <c r="E37" s="250" t="str">
        <f t="shared" si="0"/>
        <v>是</v>
      </c>
    </row>
    <row r="38" ht="36" customHeight="1" spans="1:5">
      <c r="A38" s="258" t="s">
        <v>59</v>
      </c>
      <c r="B38" s="221">
        <v>119</v>
      </c>
      <c r="C38" s="221">
        <v>163</v>
      </c>
      <c r="D38" s="99">
        <f>(C38-B38)/B38</f>
        <v>0.37</v>
      </c>
      <c r="E38" s="250" t="str">
        <f t="shared" si="0"/>
        <v>是</v>
      </c>
    </row>
    <row r="39" ht="36" customHeight="1" spans="1:5">
      <c r="A39" s="222" t="s">
        <v>1819</v>
      </c>
      <c r="B39" s="223">
        <v>234</v>
      </c>
      <c r="C39" s="224">
        <v>261</v>
      </c>
      <c r="D39" s="99">
        <f>(C39-B39)/B39</f>
        <v>0.115</v>
      </c>
      <c r="E39" s="250" t="str">
        <f t="shared" si="0"/>
        <v>是</v>
      </c>
    </row>
    <row r="40" ht="36" customHeight="1" spans="1:5">
      <c r="A40" s="258" t="s">
        <v>1820</v>
      </c>
      <c r="B40" s="225"/>
      <c r="C40" s="226"/>
      <c r="D40" s="99"/>
      <c r="E40" s="250" t="str">
        <f t="shared" si="0"/>
        <v>否</v>
      </c>
    </row>
    <row r="41" ht="36" customHeight="1" spans="1:5">
      <c r="A41" s="257" t="s">
        <v>66</v>
      </c>
      <c r="B41" s="223">
        <v>801</v>
      </c>
      <c r="C41" s="223">
        <v>924</v>
      </c>
      <c r="D41" s="99">
        <f>(C41-B41)/B41</f>
        <v>0.154</v>
      </c>
      <c r="E41" s="250" t="str">
        <f t="shared" si="0"/>
        <v>是</v>
      </c>
    </row>
    <row r="42" spans="2:2">
      <c r="B42" s="259"/>
    </row>
    <row r="43" spans="2:3">
      <c r="B43" s="259"/>
      <c r="C43" s="259"/>
    </row>
    <row r="44" spans="2:2">
      <c r="B44" s="259"/>
    </row>
    <row r="45" spans="2:3">
      <c r="B45" s="259"/>
      <c r="C45" s="259"/>
    </row>
    <row r="46" spans="2:2">
      <c r="B46" s="259"/>
    </row>
    <row r="47" spans="2:2">
      <c r="B47" s="259"/>
    </row>
    <row r="48" spans="2:3">
      <c r="B48" s="259"/>
      <c r="C48" s="259"/>
    </row>
    <row r="49" spans="2:2">
      <c r="B49" s="259"/>
    </row>
    <row r="50" spans="2:2">
      <c r="B50" s="259"/>
    </row>
    <row r="51" spans="2:2">
      <c r="B51" s="259"/>
    </row>
    <row r="52" spans="2:2">
      <c r="B52" s="259"/>
    </row>
    <row r="53" spans="2:3">
      <c r="B53" s="259"/>
      <c r="C53" s="259"/>
    </row>
    <row r="54" spans="2:2">
      <c r="B54" s="259"/>
    </row>
  </sheetData>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E41"/>
  <sheetViews>
    <sheetView showGridLines="0" showZeros="0" view="pageBreakPreview" zoomScaleNormal="100" topLeftCell="A13" workbookViewId="0">
      <selection activeCell="B23" sqref="B23:D28"/>
    </sheetView>
  </sheetViews>
  <sheetFormatPr defaultColWidth="9" defaultRowHeight="14.25" outlineLevelCol="4"/>
  <cols>
    <col min="1" max="1" width="50.775" style="191" customWidth="1"/>
    <col min="2" max="2" width="20.6333333333333" style="191" customWidth="1"/>
    <col min="3" max="3" width="20.6333333333333" style="230" customWidth="1"/>
    <col min="4" max="4" width="20.6333333333333" style="191" customWidth="1"/>
    <col min="5" max="5" width="4.775" style="191" hidden="1" customWidth="1"/>
    <col min="6" max="16384" width="9" style="191"/>
  </cols>
  <sheetData>
    <row r="1" ht="45" customHeight="1" spans="1:5">
      <c r="A1" s="231" t="s">
        <v>1821</v>
      </c>
      <c r="B1" s="231"/>
      <c r="C1" s="231"/>
      <c r="D1" s="231"/>
      <c r="E1" s="232"/>
    </row>
    <row r="2" ht="20.1" customHeight="1" spans="1:5">
      <c r="A2" s="233"/>
      <c r="B2" s="233"/>
      <c r="C2" s="233"/>
      <c r="D2" s="234" t="s">
        <v>1</v>
      </c>
      <c r="E2" s="235"/>
    </row>
    <row r="3" ht="45" customHeight="1" spans="1:5">
      <c r="A3" s="236" t="s">
        <v>3</v>
      </c>
      <c r="B3" s="170" t="s">
        <v>4</v>
      </c>
      <c r="C3" s="170" t="s">
        <v>5</v>
      </c>
      <c r="D3" s="170" t="s">
        <v>6</v>
      </c>
      <c r="E3" s="237" t="s">
        <v>134</v>
      </c>
    </row>
    <row r="4" ht="35.1" customHeight="1" spans="1:5">
      <c r="A4" s="159" t="s">
        <v>1822</v>
      </c>
      <c r="B4" s="172">
        <v>92</v>
      </c>
      <c r="C4" s="172">
        <v>424</v>
      </c>
      <c r="D4" s="99">
        <f>(C4-B4)/B4</f>
        <v>3.609</v>
      </c>
      <c r="E4" s="238" t="str">
        <f t="shared" ref="E4:E28" si="0">IF(A4&lt;&gt;"",IF(SUM(B4:C4)&lt;&gt;0,"是","否"),"是")</f>
        <v>是</v>
      </c>
    </row>
    <row r="5" ht="35.1" customHeight="1" spans="1:5">
      <c r="A5" s="161" t="s">
        <v>1823</v>
      </c>
      <c r="B5" s="173"/>
      <c r="C5" s="173"/>
      <c r="D5" s="174"/>
      <c r="E5" s="238" t="str">
        <f t="shared" si="0"/>
        <v>否</v>
      </c>
    </row>
    <row r="6" ht="35.1" customHeight="1" spans="1:5">
      <c r="A6" s="161" t="s">
        <v>1824</v>
      </c>
      <c r="B6" s="173"/>
      <c r="C6" s="173"/>
      <c r="D6" s="174"/>
      <c r="E6" s="238" t="str">
        <f t="shared" si="0"/>
        <v>否</v>
      </c>
    </row>
    <row r="7" ht="35.1" customHeight="1" spans="1:5">
      <c r="A7" s="161" t="s">
        <v>1825</v>
      </c>
      <c r="B7" s="173">
        <v>92</v>
      </c>
      <c r="C7" s="173">
        <v>424</v>
      </c>
      <c r="D7" s="174">
        <v>3.609</v>
      </c>
      <c r="E7" s="238" t="str">
        <f t="shared" si="0"/>
        <v>是</v>
      </c>
    </row>
    <row r="8" ht="35.1" customHeight="1" spans="1:5">
      <c r="A8" s="161" t="s">
        <v>1826</v>
      </c>
      <c r="B8" s="173"/>
      <c r="C8" s="173"/>
      <c r="D8" s="174"/>
      <c r="E8" s="238" t="str">
        <f t="shared" si="0"/>
        <v>否</v>
      </c>
    </row>
    <row r="9" ht="35.1" customHeight="1" spans="1:5">
      <c r="A9" s="161" t="s">
        <v>1827</v>
      </c>
      <c r="B9" s="187"/>
      <c r="C9" s="187"/>
      <c r="D9" s="203" t="str">
        <f>IF(B9&gt;0,C9/B9-1,IF(B9&lt;0,-(C9/B9-1),""))</f>
        <v/>
      </c>
      <c r="E9" s="238" t="str">
        <f t="shared" si="0"/>
        <v>否</v>
      </c>
    </row>
    <row r="10" ht="35.1" customHeight="1" spans="1:5">
      <c r="A10" s="161" t="s">
        <v>1828</v>
      </c>
      <c r="B10" s="173"/>
      <c r="C10" s="173"/>
      <c r="D10" s="174"/>
      <c r="E10" s="238" t="str">
        <f t="shared" si="0"/>
        <v>否</v>
      </c>
    </row>
    <row r="11" ht="35.1" customHeight="1" spans="1:5">
      <c r="A11" s="159" t="s">
        <v>1829</v>
      </c>
      <c r="B11" s="183"/>
      <c r="C11" s="183"/>
      <c r="D11" s="184"/>
      <c r="E11" s="238" t="str">
        <f t="shared" si="0"/>
        <v>否</v>
      </c>
    </row>
    <row r="12" ht="35.1" customHeight="1" spans="1:5">
      <c r="A12" s="161" t="s">
        <v>1830</v>
      </c>
      <c r="B12" s="173"/>
      <c r="C12" s="173"/>
      <c r="D12" s="174"/>
      <c r="E12" s="238" t="str">
        <f t="shared" si="0"/>
        <v>否</v>
      </c>
    </row>
    <row r="13" ht="35.1" customHeight="1" spans="1:5">
      <c r="A13" s="161" t="s">
        <v>1831</v>
      </c>
      <c r="B13" s="173"/>
      <c r="C13" s="173"/>
      <c r="D13" s="174"/>
      <c r="E13" s="238" t="str">
        <f t="shared" si="0"/>
        <v>否</v>
      </c>
    </row>
    <row r="14" ht="35.1" customHeight="1" spans="1:5">
      <c r="A14" s="161" t="s">
        <v>1832</v>
      </c>
      <c r="B14" s="187"/>
      <c r="C14" s="187"/>
      <c r="D14" s="203" t="str">
        <f>IF(B14&gt;0,C14/B14-1,IF(B14&lt;0,-(C14/B14-1),""))</f>
        <v/>
      </c>
      <c r="E14" s="238" t="str">
        <f t="shared" si="0"/>
        <v>否</v>
      </c>
    </row>
    <row r="15" ht="35.1" customHeight="1" spans="1:5">
      <c r="A15" s="161" t="s">
        <v>1833</v>
      </c>
      <c r="B15" s="187"/>
      <c r="C15" s="187"/>
      <c r="D15" s="203" t="str">
        <f>IF(B15&gt;0,C15/B15-1,IF(B15&lt;0,-(C15/B15-1),""))</f>
        <v/>
      </c>
      <c r="E15" s="238" t="str">
        <f t="shared" si="0"/>
        <v>否</v>
      </c>
    </row>
    <row r="16" ht="35.1" customHeight="1" spans="1:5">
      <c r="A16" s="161" t="s">
        <v>1834</v>
      </c>
      <c r="B16" s="173"/>
      <c r="C16" s="173"/>
      <c r="D16" s="174"/>
      <c r="E16" s="238" t="str">
        <f t="shared" si="0"/>
        <v>否</v>
      </c>
    </row>
    <row r="17" s="229" customFormat="1" ht="35.1" customHeight="1" spans="1:5">
      <c r="A17" s="159" t="s">
        <v>1835</v>
      </c>
      <c r="B17" s="183"/>
      <c r="C17" s="183"/>
      <c r="D17" s="184"/>
      <c r="E17" s="238" t="str">
        <f t="shared" si="0"/>
        <v>否</v>
      </c>
    </row>
    <row r="18" ht="35.1" customHeight="1" spans="1:5">
      <c r="A18" s="161" t="s">
        <v>1836</v>
      </c>
      <c r="B18" s="173"/>
      <c r="C18" s="173"/>
      <c r="D18" s="184"/>
      <c r="E18" s="238" t="str">
        <f t="shared" si="0"/>
        <v>否</v>
      </c>
    </row>
    <row r="19" ht="35.1" customHeight="1" spans="1:5">
      <c r="A19" s="159" t="s">
        <v>1837</v>
      </c>
      <c r="B19" s="183"/>
      <c r="C19" s="183"/>
      <c r="D19" s="184"/>
      <c r="E19" s="238" t="str">
        <f t="shared" si="0"/>
        <v>否</v>
      </c>
    </row>
    <row r="20" ht="35.1" customHeight="1" spans="1:5">
      <c r="A20" s="239" t="s">
        <v>1838</v>
      </c>
      <c r="B20" s="173"/>
      <c r="C20" s="173"/>
      <c r="D20" s="174"/>
      <c r="E20" s="238" t="str">
        <f t="shared" si="0"/>
        <v>否</v>
      </c>
    </row>
    <row r="21" ht="35.1" customHeight="1" spans="1:5">
      <c r="A21" s="159" t="s">
        <v>1839</v>
      </c>
      <c r="B21" s="183"/>
      <c r="C21" s="183"/>
      <c r="D21" s="184"/>
      <c r="E21" s="238" t="str">
        <f t="shared" si="0"/>
        <v>否</v>
      </c>
    </row>
    <row r="22" ht="35.1" customHeight="1" spans="1:5">
      <c r="A22" s="161" t="s">
        <v>1840</v>
      </c>
      <c r="B22" s="173"/>
      <c r="C22" s="173"/>
      <c r="D22" s="174"/>
      <c r="E22" s="238" t="str">
        <f t="shared" si="0"/>
        <v>否</v>
      </c>
    </row>
    <row r="23" ht="35.1" customHeight="1" spans="1:5">
      <c r="A23" s="218" t="s">
        <v>1841</v>
      </c>
      <c r="B23" s="183">
        <v>92</v>
      </c>
      <c r="C23" s="183">
        <v>424</v>
      </c>
      <c r="D23" s="184">
        <v>3.609</v>
      </c>
      <c r="E23" s="238" t="str">
        <f t="shared" si="0"/>
        <v>是</v>
      </c>
    </row>
    <row r="24" ht="35.1" customHeight="1" spans="1:5">
      <c r="A24" s="240" t="s">
        <v>119</v>
      </c>
      <c r="B24" s="183">
        <v>448</v>
      </c>
      <c r="C24" s="183">
        <v>500</v>
      </c>
      <c r="D24" s="184">
        <f>(C24-B24)/B24</f>
        <v>0.116</v>
      </c>
      <c r="E24" s="238" t="str">
        <f t="shared" si="0"/>
        <v>是</v>
      </c>
    </row>
    <row r="25" ht="35.1" customHeight="1" spans="1:5">
      <c r="A25" s="241" t="s">
        <v>1842</v>
      </c>
      <c r="B25" s="187"/>
      <c r="C25" s="187"/>
      <c r="D25" s="184"/>
      <c r="E25" s="238" t="str">
        <f t="shared" si="0"/>
        <v>否</v>
      </c>
    </row>
    <row r="26" ht="35.1" customHeight="1" spans="1:5">
      <c r="A26" s="242" t="s">
        <v>1843</v>
      </c>
      <c r="B26" s="173">
        <v>448</v>
      </c>
      <c r="C26" s="173">
        <v>500</v>
      </c>
      <c r="D26" s="184">
        <f>(C26-B26)/B26</f>
        <v>0.116</v>
      </c>
      <c r="E26" s="238" t="str">
        <f t="shared" si="0"/>
        <v>是</v>
      </c>
    </row>
    <row r="27" ht="35.1" customHeight="1" spans="1:5">
      <c r="A27" s="243" t="s">
        <v>1844</v>
      </c>
      <c r="B27" s="183">
        <v>261</v>
      </c>
      <c r="C27" s="183"/>
      <c r="D27" s="184">
        <f>(C27-B27)/B27</f>
        <v>-1</v>
      </c>
      <c r="E27" s="238" t="str">
        <f t="shared" si="0"/>
        <v>是</v>
      </c>
    </row>
    <row r="28" ht="35.1" customHeight="1" spans="1:5">
      <c r="A28" s="182" t="s">
        <v>126</v>
      </c>
      <c r="B28" s="183">
        <v>801</v>
      </c>
      <c r="C28" s="183">
        <v>924</v>
      </c>
      <c r="D28" s="184">
        <f>(C28-B28)/B28</f>
        <v>0.154</v>
      </c>
      <c r="E28" s="238" t="str">
        <f t="shared" si="0"/>
        <v>是</v>
      </c>
    </row>
    <row r="29" spans="2:2">
      <c r="B29" s="227"/>
    </row>
    <row r="30" spans="2:3">
      <c r="B30" s="227"/>
      <c r="C30" s="244"/>
    </row>
    <row r="31" spans="2:2">
      <c r="B31" s="227"/>
    </row>
    <row r="32" spans="2:3">
      <c r="B32" s="227"/>
      <c r="C32" s="244"/>
    </row>
    <row r="33" spans="2:2">
      <c r="B33" s="227"/>
    </row>
    <row r="34" spans="2:2">
      <c r="B34" s="227"/>
    </row>
    <row r="35" spans="2:3">
      <c r="B35" s="227"/>
      <c r="C35" s="244"/>
    </row>
    <row r="36" spans="2:2">
      <c r="B36" s="227"/>
    </row>
    <row r="37" spans="2:2">
      <c r="B37" s="227"/>
    </row>
    <row r="38" spans="2:2">
      <c r="B38" s="227"/>
    </row>
    <row r="39" spans="2:2">
      <c r="B39" s="227"/>
    </row>
    <row r="40" spans="2:3">
      <c r="B40" s="227"/>
      <c r="C40" s="244"/>
    </row>
    <row r="41" spans="2:2">
      <c r="B41" s="227"/>
    </row>
  </sheetData>
  <mergeCells count="1">
    <mergeCell ref="A1:D1"/>
  </mergeCells>
  <conditionalFormatting sqref="E29">
    <cfRule type="cellIs" dxfId="3" priority="1" stopIfTrue="1" operator="lessThanOrEqual">
      <formula>-1</formula>
    </cfRule>
  </conditionalFormatting>
  <conditionalFormatting sqref="E3:E29 D5:D28">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E48"/>
  <sheetViews>
    <sheetView showGridLines="0" showZeros="0" view="pageBreakPreview" zoomScaleNormal="100" workbookViewId="0">
      <selection activeCell="A1" sqref="A1:D1"/>
    </sheetView>
  </sheetViews>
  <sheetFormatPr defaultColWidth="9" defaultRowHeight="20.25" outlineLevelCol="4"/>
  <cols>
    <col min="1" max="1" width="52.6666666666667" style="191" customWidth="1"/>
    <col min="2" max="2" width="20.6333333333333" style="191" customWidth="1"/>
    <col min="3" max="3" width="20.6333333333333" style="192" customWidth="1"/>
    <col min="4" max="4" width="20.6333333333333" style="191" customWidth="1"/>
    <col min="5" max="5" width="4.44166666666667" style="191" hidden="1" customWidth="1"/>
    <col min="6" max="16384" width="9" style="191"/>
  </cols>
  <sheetData>
    <row r="1" ht="45" customHeight="1" spans="1:4">
      <c r="A1" s="193" t="s">
        <v>1845</v>
      </c>
      <c r="B1" s="193"/>
      <c r="C1" s="194"/>
      <c r="D1" s="193"/>
    </row>
    <row r="2" ht="20.1" customHeight="1" spans="1:4">
      <c r="A2" s="195"/>
      <c r="B2" s="195"/>
      <c r="C2" s="196"/>
      <c r="D2" s="197" t="s">
        <v>1</v>
      </c>
    </row>
    <row r="3" ht="45" customHeight="1" spans="1:5">
      <c r="A3" s="198" t="s">
        <v>1784</v>
      </c>
      <c r="B3" s="170" t="s">
        <v>4</v>
      </c>
      <c r="C3" s="170" t="s">
        <v>5</v>
      </c>
      <c r="D3" s="170" t="s">
        <v>6</v>
      </c>
      <c r="E3" s="191" t="s">
        <v>134</v>
      </c>
    </row>
    <row r="4" ht="36" customHeight="1" spans="1:5">
      <c r="A4" s="159" t="s">
        <v>1846</v>
      </c>
      <c r="B4" s="103">
        <v>448</v>
      </c>
      <c r="C4" s="199">
        <v>500</v>
      </c>
      <c r="D4" s="99">
        <v>0.116</v>
      </c>
      <c r="E4" s="147" t="str">
        <f t="shared" ref="E4:E35" si="0">IF(A4&lt;&gt;"",IF(SUM(B4:C4)&lt;&gt;0,"是","否"),"是")</f>
        <v>是</v>
      </c>
    </row>
    <row r="5" ht="36" customHeight="1" spans="1:5">
      <c r="A5" s="180" t="s">
        <v>1786</v>
      </c>
      <c r="B5" s="103"/>
      <c r="C5" s="200"/>
      <c r="D5" s="201"/>
      <c r="E5" s="147" t="str">
        <f t="shared" si="0"/>
        <v>否</v>
      </c>
    </row>
    <row r="6" ht="36" customHeight="1" spans="1:5">
      <c r="A6" s="180" t="s">
        <v>1787</v>
      </c>
      <c r="B6" s="175"/>
      <c r="C6" s="202"/>
      <c r="D6" s="203" t="str">
        <f>IF(B6&gt;0,C6/B6-1,IF(B6&lt;0,-(C6/B6-1),""))</f>
        <v/>
      </c>
      <c r="E6" s="147" t="str">
        <f t="shared" si="0"/>
        <v>否</v>
      </c>
    </row>
    <row r="7" ht="36" customHeight="1" spans="1:5">
      <c r="A7" s="180" t="s">
        <v>1788</v>
      </c>
      <c r="B7" s="204"/>
      <c r="C7" s="200"/>
      <c r="D7" s="205"/>
      <c r="E7" s="147" t="str">
        <f t="shared" si="0"/>
        <v>否</v>
      </c>
    </row>
    <row r="8" ht="36" customHeight="1" spans="1:5">
      <c r="A8" s="180" t="s">
        <v>1789</v>
      </c>
      <c r="B8" s="206"/>
      <c r="C8" s="202">
        <v>0</v>
      </c>
      <c r="D8" s="203" t="str">
        <f>IF(B8&gt;0,C8/B8-1,IF(B8&lt;0,-(C8/B8-1),""))</f>
        <v/>
      </c>
      <c r="E8" s="147" t="str">
        <f t="shared" si="0"/>
        <v>否</v>
      </c>
    </row>
    <row r="9" ht="36" customHeight="1" spans="1:5">
      <c r="A9" s="180" t="s">
        <v>1790</v>
      </c>
      <c r="B9" s="204"/>
      <c r="C9" s="200"/>
      <c r="D9" s="205"/>
      <c r="E9" s="147" t="str">
        <f t="shared" si="0"/>
        <v>否</v>
      </c>
    </row>
    <row r="10" ht="36" customHeight="1" spans="1:5">
      <c r="A10" s="180" t="s">
        <v>1793</v>
      </c>
      <c r="B10" s="207"/>
      <c r="C10" s="200"/>
      <c r="D10" s="174"/>
      <c r="E10" s="147" t="str">
        <f t="shared" si="0"/>
        <v>否</v>
      </c>
    </row>
    <row r="11" ht="36" customHeight="1" spans="1:5">
      <c r="A11" s="180" t="s">
        <v>1794</v>
      </c>
      <c r="B11" s="207"/>
      <c r="C11" s="208"/>
      <c r="D11" s="205"/>
      <c r="E11" s="147" t="str">
        <f t="shared" si="0"/>
        <v>否</v>
      </c>
    </row>
    <row r="12" ht="36" customHeight="1" spans="1:5">
      <c r="A12" s="180" t="s">
        <v>1795</v>
      </c>
      <c r="B12" s="204"/>
      <c r="C12" s="209"/>
      <c r="D12" s="205"/>
      <c r="E12" s="147" t="str">
        <f t="shared" si="0"/>
        <v>否</v>
      </c>
    </row>
    <row r="13" ht="36" customHeight="1" spans="1:5">
      <c r="A13" s="180" t="s">
        <v>1796</v>
      </c>
      <c r="B13" s="204"/>
      <c r="C13" s="200"/>
      <c r="D13" s="205"/>
      <c r="E13" s="147" t="str">
        <f t="shared" si="0"/>
        <v>否</v>
      </c>
    </row>
    <row r="14" ht="36" customHeight="1" spans="1:5">
      <c r="A14" s="180" t="s">
        <v>1792</v>
      </c>
      <c r="B14" s="204"/>
      <c r="C14" s="200"/>
      <c r="D14" s="205"/>
      <c r="E14" s="147" t="str">
        <f t="shared" si="0"/>
        <v>否</v>
      </c>
    </row>
    <row r="15" ht="36" customHeight="1" spans="1:5">
      <c r="A15" s="180" t="s">
        <v>1847</v>
      </c>
      <c r="B15" s="204"/>
      <c r="C15" s="208"/>
      <c r="D15" s="205"/>
      <c r="E15" s="147" t="str">
        <f t="shared" si="0"/>
        <v>否</v>
      </c>
    </row>
    <row r="16" ht="36" customHeight="1" spans="1:5">
      <c r="A16" s="180" t="s">
        <v>1798</v>
      </c>
      <c r="B16" s="204"/>
      <c r="C16" s="200"/>
      <c r="D16" s="205"/>
      <c r="E16" s="147" t="str">
        <f t="shared" si="0"/>
        <v>否</v>
      </c>
    </row>
    <row r="17" ht="36" customHeight="1" spans="1:5">
      <c r="A17" s="180" t="s">
        <v>1799</v>
      </c>
      <c r="B17" s="204"/>
      <c r="C17" s="200"/>
      <c r="D17" s="205"/>
      <c r="E17" s="147" t="str">
        <f t="shared" si="0"/>
        <v>否</v>
      </c>
    </row>
    <row r="18" ht="36" customHeight="1" spans="1:5">
      <c r="A18" s="180" t="s">
        <v>1800</v>
      </c>
      <c r="B18" s="204"/>
      <c r="C18" s="200"/>
      <c r="D18" s="205"/>
      <c r="E18" s="147" t="str">
        <f t="shared" si="0"/>
        <v>否</v>
      </c>
    </row>
    <row r="19" ht="36" customHeight="1" spans="1:5">
      <c r="A19" s="180" t="s">
        <v>1802</v>
      </c>
      <c r="B19" s="206"/>
      <c r="C19" s="202"/>
      <c r="D19" s="203" t="str">
        <f>IF(B19&gt;0,C19/B19-1,IF(B19&lt;0,-(C19/B19-1),""))</f>
        <v/>
      </c>
      <c r="E19" s="147" t="str">
        <f t="shared" si="0"/>
        <v>否</v>
      </c>
    </row>
    <row r="20" ht="36" customHeight="1" spans="1:5">
      <c r="A20" s="180" t="s">
        <v>1803</v>
      </c>
      <c r="B20" s="204">
        <v>448</v>
      </c>
      <c r="C20" s="200">
        <v>500</v>
      </c>
      <c r="D20" s="205">
        <v>0.116</v>
      </c>
      <c r="E20" s="147" t="str">
        <f t="shared" si="0"/>
        <v>是</v>
      </c>
    </row>
    <row r="21" ht="36" customHeight="1" spans="1:5">
      <c r="A21" s="159" t="s">
        <v>1848</v>
      </c>
      <c r="B21" s="210"/>
      <c r="C21" s="210"/>
      <c r="D21" s="201"/>
      <c r="E21" s="147" t="str">
        <f t="shared" si="0"/>
        <v>否</v>
      </c>
    </row>
    <row r="22" ht="36" customHeight="1" spans="1:5">
      <c r="A22" s="180" t="s">
        <v>1805</v>
      </c>
      <c r="B22" s="211"/>
      <c r="C22" s="211"/>
      <c r="D22" s="205"/>
      <c r="E22" s="147" t="str">
        <f t="shared" si="0"/>
        <v>否</v>
      </c>
    </row>
    <row r="23" ht="36" customHeight="1" spans="1:5">
      <c r="A23" s="180" t="s">
        <v>1806</v>
      </c>
      <c r="B23" s="211">
        <v>0</v>
      </c>
      <c r="C23" s="212"/>
      <c r="D23" s="205" t="str">
        <f>IF(B23&gt;0,C23/B23-1,IF(B23&lt;0,-(C23/B23-1),""))</f>
        <v/>
      </c>
      <c r="E23" s="147" t="str">
        <f t="shared" si="0"/>
        <v>否</v>
      </c>
    </row>
    <row r="24" ht="36" customHeight="1" spans="1:5">
      <c r="A24" s="159" t="s">
        <v>1849</v>
      </c>
      <c r="B24" s="177"/>
      <c r="C24" s="213">
        <f>SUM(C25:C27)</f>
        <v>0</v>
      </c>
      <c r="D24" s="203" t="str">
        <f>IF(B24&gt;0,C24/B24-1,IF(B24&lt;0,-(C24/B24-1),""))</f>
        <v/>
      </c>
      <c r="E24" s="147" t="str">
        <f t="shared" si="0"/>
        <v>否</v>
      </c>
    </row>
    <row r="25" ht="36" customHeight="1" spans="1:5">
      <c r="A25" s="180" t="s">
        <v>1850</v>
      </c>
      <c r="B25" s="175"/>
      <c r="C25" s="214"/>
      <c r="D25" s="203" t="str">
        <f>IF(B25&gt;0,C25/B25-1,IF(B25&lt;0,-(C25/B25-1),""))</f>
        <v/>
      </c>
      <c r="E25" s="147" t="str">
        <f t="shared" si="0"/>
        <v>否</v>
      </c>
    </row>
    <row r="26" ht="36" customHeight="1" spans="1:5">
      <c r="A26" s="180" t="s">
        <v>1851</v>
      </c>
      <c r="B26" s="175"/>
      <c r="C26" s="214"/>
      <c r="D26" s="203" t="str">
        <f>IF(B26&gt;0,C26/B26-1,IF(B26&lt;0,-(C26/B26-1),""))</f>
        <v/>
      </c>
      <c r="E26" s="147" t="str">
        <f t="shared" si="0"/>
        <v>否</v>
      </c>
    </row>
    <row r="27" ht="36" customHeight="1" spans="1:5">
      <c r="A27" s="180" t="s">
        <v>1852</v>
      </c>
      <c r="B27" s="101"/>
      <c r="C27" s="212">
        <f>SUM(C28:C29)</f>
        <v>0</v>
      </c>
      <c r="D27" s="203" t="str">
        <f>IF(B27&gt;0,C27/B27-1,IF(B27&lt;0,-(C27/B27-1),""))</f>
        <v/>
      </c>
      <c r="E27" s="147" t="str">
        <f t="shared" si="0"/>
        <v>否</v>
      </c>
    </row>
    <row r="28" ht="36" customHeight="1" spans="1:5">
      <c r="A28" s="159" t="s">
        <v>1853</v>
      </c>
      <c r="B28" s="177"/>
      <c r="C28" s="177"/>
      <c r="D28" s="201"/>
      <c r="E28" s="147" t="str">
        <f t="shared" si="0"/>
        <v>否</v>
      </c>
    </row>
    <row r="29" ht="36" customHeight="1" spans="1:5">
      <c r="A29" s="180" t="s">
        <v>1815</v>
      </c>
      <c r="B29" s="101"/>
      <c r="C29" s="215"/>
      <c r="D29" s="174"/>
      <c r="E29" s="147" t="str">
        <f t="shared" si="0"/>
        <v>否</v>
      </c>
    </row>
    <row r="30" ht="36" customHeight="1" spans="1:5">
      <c r="A30" s="159" t="s">
        <v>1854</v>
      </c>
      <c r="B30" s="216"/>
      <c r="C30" s="217"/>
      <c r="D30" s="184"/>
      <c r="E30" s="147" t="str">
        <f t="shared" si="0"/>
        <v>否</v>
      </c>
    </row>
    <row r="31" ht="36" customHeight="1" spans="1:5">
      <c r="A31" s="218" t="s">
        <v>1855</v>
      </c>
      <c r="B31" s="219">
        <v>448</v>
      </c>
      <c r="C31" s="219">
        <v>500</v>
      </c>
      <c r="D31" s="99">
        <f t="shared" ref="D31:D33" si="1">(C31-B31)/B31</f>
        <v>0.116</v>
      </c>
      <c r="E31" s="147" t="str">
        <f t="shared" si="0"/>
        <v>是</v>
      </c>
    </row>
    <row r="32" ht="36" customHeight="1" spans="1:5">
      <c r="A32" s="220" t="s">
        <v>59</v>
      </c>
      <c r="B32" s="221">
        <v>119</v>
      </c>
      <c r="C32" s="221">
        <v>163</v>
      </c>
      <c r="D32" s="99">
        <f t="shared" si="1"/>
        <v>0.37</v>
      </c>
      <c r="E32" s="147" t="str">
        <f t="shared" si="0"/>
        <v>是</v>
      </c>
    </row>
    <row r="33" ht="36" customHeight="1" spans="1:5">
      <c r="A33" s="222" t="s">
        <v>1819</v>
      </c>
      <c r="B33" s="223">
        <v>234</v>
      </c>
      <c r="C33" s="224">
        <v>261</v>
      </c>
      <c r="D33" s="99">
        <f t="shared" si="1"/>
        <v>0.115</v>
      </c>
      <c r="E33" s="147" t="str">
        <f t="shared" si="0"/>
        <v>是</v>
      </c>
    </row>
    <row r="34" ht="36" customHeight="1" spans="1:5">
      <c r="A34" s="220" t="s">
        <v>1820</v>
      </c>
      <c r="B34" s="225"/>
      <c r="C34" s="226"/>
      <c r="D34" s="99"/>
      <c r="E34" s="147" t="str">
        <f t="shared" si="0"/>
        <v>否</v>
      </c>
    </row>
    <row r="35" ht="36" customHeight="1" spans="1:5">
      <c r="A35" s="182" t="s">
        <v>66</v>
      </c>
      <c r="B35" s="223">
        <v>801</v>
      </c>
      <c r="C35" s="223">
        <v>924</v>
      </c>
      <c r="D35" s="99">
        <f>(C35-B35)/B35</f>
        <v>0.154</v>
      </c>
      <c r="E35" s="147" t="str">
        <f t="shared" si="0"/>
        <v>是</v>
      </c>
    </row>
    <row r="36" spans="2:2">
      <c r="B36" s="227"/>
    </row>
    <row r="37" spans="2:2">
      <c r="B37" s="228"/>
    </row>
    <row r="38" spans="2:2">
      <c r="B38" s="227"/>
    </row>
    <row r="39" spans="2:2">
      <c r="B39" s="228"/>
    </row>
    <row r="40" spans="2:2">
      <c r="B40" s="227"/>
    </row>
    <row r="41" spans="2:2">
      <c r="B41" s="227"/>
    </row>
    <row r="42" spans="2:2">
      <c r="B42" s="228"/>
    </row>
    <row r="43" spans="2:2">
      <c r="B43" s="227"/>
    </row>
    <row r="44" spans="2:2">
      <c r="B44" s="227"/>
    </row>
    <row r="45" spans="2:2">
      <c r="B45" s="227"/>
    </row>
    <row r="46" spans="2:2">
      <c r="B46" s="227"/>
    </row>
    <row r="47" spans="2:2">
      <c r="B47" s="228"/>
    </row>
    <row r="48" spans="2:2">
      <c r="B48" s="227"/>
    </row>
  </sheetData>
  <mergeCells count="1">
    <mergeCell ref="A1:D1"/>
  </mergeCells>
  <conditionalFormatting sqref="E3:E35">
    <cfRule type="cellIs" dxfId="3" priority="2" stopIfTrue="1" operator="lessThanOrEqual">
      <formula>-1</formula>
    </cfRule>
  </conditionalFormatting>
  <conditionalFormatting sqref="D5 D7 D28 D20:D23 D11:D18 D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E34"/>
  <sheetViews>
    <sheetView showGridLines="0" showZeros="0" view="pageBreakPreview" zoomScaleNormal="100" workbookViewId="0">
      <selection activeCell="A1" sqref="A1:D1"/>
    </sheetView>
  </sheetViews>
  <sheetFormatPr defaultColWidth="9" defaultRowHeight="13.5" outlineLevelCol="4"/>
  <cols>
    <col min="1" max="1" width="50.775" customWidth="1"/>
    <col min="2" max="4" width="20.6333333333333" customWidth="1"/>
    <col min="5" max="5" width="5.33333333333333" hidden="1" customWidth="1"/>
  </cols>
  <sheetData>
    <row r="1" ht="45" customHeight="1" spans="1:4">
      <c r="A1" s="166" t="s">
        <v>1856</v>
      </c>
      <c r="B1" s="166"/>
      <c r="C1" s="166"/>
      <c r="D1" s="166"/>
    </row>
    <row r="2" ht="20.1" customHeight="1" spans="1:4">
      <c r="A2" s="167"/>
      <c r="B2" s="167"/>
      <c r="C2" s="167"/>
      <c r="D2" s="168" t="s">
        <v>1</v>
      </c>
    </row>
    <row r="3" ht="45" customHeight="1" spans="1:5">
      <c r="A3" s="169" t="s">
        <v>1857</v>
      </c>
      <c r="B3" s="170" t="s">
        <v>4</v>
      </c>
      <c r="C3" s="170" t="s">
        <v>5</v>
      </c>
      <c r="D3" s="170" t="s">
        <v>6</v>
      </c>
      <c r="E3" s="171" t="s">
        <v>134</v>
      </c>
    </row>
    <row r="4" ht="36" customHeight="1" spans="1:5">
      <c r="A4" s="159" t="s">
        <v>1822</v>
      </c>
      <c r="B4" s="172">
        <v>92</v>
      </c>
      <c r="C4" s="172">
        <v>424</v>
      </c>
      <c r="D4" s="99">
        <f>(C4-B4)/B4</f>
        <v>3.609</v>
      </c>
      <c r="E4" s="147" t="str">
        <f t="shared" ref="E4:E21" si="0">IF(A4&lt;&gt;"",IF(SUM(B4:C4)&lt;&gt;0,"是","否"),"是")</f>
        <v>是</v>
      </c>
    </row>
    <row r="5" ht="36" customHeight="1" spans="1:5">
      <c r="A5" s="161" t="s">
        <v>1858</v>
      </c>
      <c r="B5" s="173"/>
      <c r="C5" s="173"/>
      <c r="D5" s="174"/>
      <c r="E5" s="147" t="str">
        <f t="shared" si="0"/>
        <v>否</v>
      </c>
    </row>
    <row r="6" ht="36" customHeight="1" spans="1:5">
      <c r="A6" s="161" t="s">
        <v>1828</v>
      </c>
      <c r="B6" s="173"/>
      <c r="C6" s="173"/>
      <c r="D6" s="174"/>
      <c r="E6" s="147" t="str">
        <f t="shared" si="0"/>
        <v>否</v>
      </c>
    </row>
    <row r="7" ht="36" customHeight="1" spans="1:5">
      <c r="A7" s="159" t="s">
        <v>1829</v>
      </c>
      <c r="B7" s="173">
        <v>92</v>
      </c>
      <c r="C7" s="173">
        <v>424</v>
      </c>
      <c r="D7" s="174">
        <v>3.609</v>
      </c>
      <c r="E7" s="147" t="str">
        <f t="shared" si="0"/>
        <v>是</v>
      </c>
    </row>
    <row r="8" ht="36" customHeight="1" spans="1:5">
      <c r="A8" s="161" t="s">
        <v>1830</v>
      </c>
      <c r="B8" s="175"/>
      <c r="C8" s="175"/>
      <c r="D8" s="176"/>
      <c r="E8" s="147" t="str">
        <f t="shared" si="0"/>
        <v>否</v>
      </c>
    </row>
    <row r="9" ht="36" customHeight="1" spans="1:5">
      <c r="A9" s="161" t="s">
        <v>1834</v>
      </c>
      <c r="B9" s="175"/>
      <c r="C9" s="175"/>
      <c r="D9" s="176"/>
      <c r="E9" s="147" t="str">
        <f t="shared" si="0"/>
        <v>否</v>
      </c>
    </row>
    <row r="10" ht="36" customHeight="1" spans="1:5">
      <c r="A10" s="159" t="s">
        <v>1835</v>
      </c>
      <c r="B10" s="177">
        <f>B11</f>
        <v>0</v>
      </c>
      <c r="C10" s="177">
        <f>C11</f>
        <v>0</v>
      </c>
      <c r="D10" s="178" t="str">
        <f>IF(B10&gt;0,C10/B10-1,IF(B10&lt;0,-(C10/B10-1),""))</f>
        <v/>
      </c>
      <c r="E10" s="147" t="str">
        <f t="shared" si="0"/>
        <v>否</v>
      </c>
    </row>
    <row r="11" ht="36" customHeight="1" spans="1:5">
      <c r="A11" s="161" t="s">
        <v>1836</v>
      </c>
      <c r="B11" s="175"/>
      <c r="C11" s="175"/>
      <c r="D11" s="179" t="str">
        <f>IF(B11&gt;0,C11/B11-1,IF(B11&lt;0,-(C11/B11-1),""))</f>
        <v/>
      </c>
      <c r="E11" s="147" t="str">
        <f t="shared" si="0"/>
        <v>否</v>
      </c>
    </row>
    <row r="12" ht="36" customHeight="1" spans="1:5">
      <c r="A12" s="159" t="s">
        <v>1837</v>
      </c>
      <c r="B12" s="177"/>
      <c r="C12" s="177"/>
      <c r="D12" s="178" t="str">
        <f>IF(B12&gt;0,C12/B12-1,IF(B12&lt;0,-(C12/B12-1),""))</f>
        <v/>
      </c>
      <c r="E12" s="147" t="str">
        <f t="shared" si="0"/>
        <v>否</v>
      </c>
    </row>
    <row r="13" ht="36" customHeight="1" spans="1:5">
      <c r="A13" s="180" t="s">
        <v>1859</v>
      </c>
      <c r="B13" s="175"/>
      <c r="C13" s="175"/>
      <c r="D13" s="179" t="str">
        <f>IF(B13&gt;0,C13/B13-1,IF(B13&lt;0,-(C13/B13-1),""))</f>
        <v/>
      </c>
      <c r="E13" s="147" t="str">
        <f t="shared" si="0"/>
        <v>否</v>
      </c>
    </row>
    <row r="14" ht="36" customHeight="1" spans="1:5">
      <c r="A14" s="159" t="s">
        <v>1839</v>
      </c>
      <c r="B14" s="177"/>
      <c r="C14" s="177"/>
      <c r="D14" s="181"/>
      <c r="E14" s="147" t="str">
        <f t="shared" si="0"/>
        <v>否</v>
      </c>
    </row>
    <row r="15" ht="36" customHeight="1" spans="1:5">
      <c r="A15" s="161" t="s">
        <v>1840</v>
      </c>
      <c r="B15" s="175"/>
      <c r="C15" s="175"/>
      <c r="D15" s="176"/>
      <c r="E15" s="147" t="str">
        <f t="shared" si="0"/>
        <v>否</v>
      </c>
    </row>
    <row r="16" ht="36" customHeight="1" spans="1:5">
      <c r="A16" s="182" t="s">
        <v>1860</v>
      </c>
      <c r="B16" s="183">
        <v>92</v>
      </c>
      <c r="C16" s="183">
        <v>424</v>
      </c>
      <c r="D16" s="184">
        <v>3.609</v>
      </c>
      <c r="E16" s="147" t="str">
        <f t="shared" si="0"/>
        <v>是</v>
      </c>
    </row>
    <row r="17" ht="36" customHeight="1" spans="1:5">
      <c r="A17" s="185" t="s">
        <v>119</v>
      </c>
      <c r="B17" s="183">
        <v>448</v>
      </c>
      <c r="C17" s="183">
        <v>500</v>
      </c>
      <c r="D17" s="184">
        <f t="shared" ref="D17:D21" si="1">(C17-B17)/B17</f>
        <v>0.116</v>
      </c>
      <c r="E17" s="147" t="str">
        <f t="shared" si="0"/>
        <v>是</v>
      </c>
    </row>
    <row r="18" ht="36" customHeight="1" spans="1:5">
      <c r="A18" s="186" t="s">
        <v>1842</v>
      </c>
      <c r="B18" s="187"/>
      <c r="C18" s="187"/>
      <c r="D18" s="184"/>
      <c r="E18" s="147" t="str">
        <f t="shared" si="0"/>
        <v>否</v>
      </c>
    </row>
    <row r="19" ht="36" customHeight="1" spans="1:5">
      <c r="A19" s="186" t="s">
        <v>1843</v>
      </c>
      <c r="B19" s="173">
        <v>448</v>
      </c>
      <c r="C19" s="173">
        <v>500</v>
      </c>
      <c r="D19" s="184">
        <f t="shared" si="1"/>
        <v>0.116</v>
      </c>
      <c r="E19" s="147" t="str">
        <f t="shared" si="0"/>
        <v>是</v>
      </c>
    </row>
    <row r="20" ht="36" customHeight="1" spans="1:5">
      <c r="A20" s="188" t="s">
        <v>1844</v>
      </c>
      <c r="B20" s="183">
        <v>261</v>
      </c>
      <c r="C20" s="183"/>
      <c r="D20" s="184">
        <f t="shared" si="1"/>
        <v>-1</v>
      </c>
      <c r="E20" s="147" t="str">
        <f t="shared" si="0"/>
        <v>是</v>
      </c>
    </row>
    <row r="21" ht="36" customHeight="1" spans="1:5">
      <c r="A21" s="182" t="s">
        <v>126</v>
      </c>
      <c r="B21" s="183">
        <v>801</v>
      </c>
      <c r="C21" s="183">
        <v>924</v>
      </c>
      <c r="D21" s="184">
        <f t="shared" si="1"/>
        <v>0.154</v>
      </c>
      <c r="E21" s="147" t="str">
        <f t="shared" si="0"/>
        <v>是</v>
      </c>
    </row>
    <row r="22" spans="2:2">
      <c r="B22" s="189"/>
    </row>
    <row r="23" spans="2:3">
      <c r="B23" s="190"/>
      <c r="C23" s="190"/>
    </row>
    <row r="24" spans="2:2">
      <c r="B24" s="189"/>
    </row>
    <row r="25" spans="2:3">
      <c r="B25" s="190"/>
      <c r="C25" s="190"/>
    </row>
    <row r="26" spans="2:2">
      <c r="B26" s="189"/>
    </row>
    <row r="27" spans="2:2">
      <c r="B27" s="189"/>
    </row>
    <row r="28" spans="2:3">
      <c r="B28" s="190"/>
      <c r="C28" s="190"/>
    </row>
    <row r="29" spans="2:2">
      <c r="B29" s="189"/>
    </row>
    <row r="30" spans="2:2">
      <c r="B30" s="189"/>
    </row>
    <row r="31" spans="2:2">
      <c r="B31" s="189"/>
    </row>
    <row r="32" spans="2:2">
      <c r="B32" s="189"/>
    </row>
    <row r="33" spans="2:3">
      <c r="B33" s="190"/>
      <c r="C33" s="190"/>
    </row>
    <row r="34" spans="2:2">
      <c r="B34" s="189"/>
    </row>
  </sheetData>
  <mergeCells count="1">
    <mergeCell ref="A1:D1"/>
  </mergeCells>
  <conditionalFormatting sqref="D5:D7">
    <cfRule type="cellIs" dxfId="3" priority="2" stopIfTrue="1" operator="lessThanOrEqual">
      <formula>-1</formula>
    </cfRule>
  </conditionalFormatting>
  <conditionalFormatting sqref="D16:D21">
    <cfRule type="cellIs" dxfId="3" priority="1" stopIfTrue="1" operator="lessThanOrEqual">
      <formula>-1</formula>
    </cfRule>
  </conditionalFormatting>
  <conditionalFormatting sqref="E3:E21">
    <cfRule type="cellIs" dxfId="3" priority="4" stopIfTrue="1" operator="lessThanOrEqual">
      <formula>-1</formula>
    </cfRule>
  </conditionalFormatting>
  <conditionalFormatting sqref="E4:E21">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B21"/>
  <sheetViews>
    <sheetView view="pageBreakPreview" zoomScaleNormal="100" workbookViewId="0">
      <selection activeCell="F20" sqref="F20"/>
    </sheetView>
  </sheetViews>
  <sheetFormatPr defaultColWidth="9" defaultRowHeight="14.25" outlineLevelCol="1"/>
  <cols>
    <col min="1" max="1" width="36.25" style="150" customWidth="1"/>
    <col min="2" max="2" width="45.5" style="152" customWidth="1"/>
    <col min="3" max="3" width="12.6333333333333" style="150"/>
    <col min="4" max="16374" width="9" style="150"/>
    <col min="16375" max="16376" width="35.6333333333333" style="150"/>
    <col min="16377" max="16377" width="9" style="150"/>
    <col min="16378" max="16384" width="9" style="153"/>
  </cols>
  <sheetData>
    <row r="1" s="150" customFormat="1" ht="45" customHeight="1" spans="1:2">
      <c r="A1" s="154" t="s">
        <v>1861</v>
      </c>
      <c r="B1" s="155"/>
    </row>
    <row r="2" s="150" customFormat="1" ht="20.1" customHeight="1" spans="1:2">
      <c r="A2" s="156"/>
      <c r="B2" s="157" t="s">
        <v>1</v>
      </c>
    </row>
    <row r="3" s="151" customFormat="1" ht="45" customHeight="1" spans="1:2">
      <c r="A3" s="158" t="s">
        <v>1862</v>
      </c>
      <c r="B3" s="158" t="s">
        <v>1863</v>
      </c>
    </row>
    <row r="4" s="150" customFormat="1" ht="36" customHeight="1" spans="1:2">
      <c r="A4" s="162" t="s">
        <v>1226</v>
      </c>
      <c r="B4" s="160"/>
    </row>
    <row r="5" s="150" customFormat="1" ht="36" customHeight="1" spans="1:2">
      <c r="A5" s="162"/>
      <c r="B5" s="160"/>
    </row>
    <row r="6" s="150" customFormat="1" ht="36" customHeight="1" spans="1:2">
      <c r="A6" s="162"/>
      <c r="B6" s="160"/>
    </row>
    <row r="7" s="150" customFormat="1" ht="36" customHeight="1" spans="1:2">
      <c r="A7" s="162"/>
      <c r="B7" s="160"/>
    </row>
    <row r="8" s="150" customFormat="1" ht="36" customHeight="1" spans="1:2">
      <c r="A8" s="162"/>
      <c r="B8" s="160"/>
    </row>
    <row r="9" s="150" customFormat="1" ht="36" customHeight="1" spans="1:2">
      <c r="A9" s="162"/>
      <c r="B9" s="160"/>
    </row>
    <row r="10" s="150" customFormat="1" ht="36" customHeight="1" spans="1:2">
      <c r="A10" s="162"/>
      <c r="B10" s="160"/>
    </row>
    <row r="11" s="150" customFormat="1" ht="36" customHeight="1" spans="1:2">
      <c r="A11" s="162"/>
      <c r="B11" s="160"/>
    </row>
    <row r="12" s="150" customFormat="1" ht="36" customHeight="1" spans="1:2">
      <c r="A12" s="162"/>
      <c r="B12" s="160"/>
    </row>
    <row r="13" s="150" customFormat="1" ht="36" customHeight="1" spans="1:2">
      <c r="A13" s="162"/>
      <c r="B13" s="160"/>
    </row>
    <row r="14" s="150" customFormat="1" ht="36" customHeight="1" spans="1:2">
      <c r="A14" s="162"/>
      <c r="B14" s="160"/>
    </row>
    <row r="15" s="150" customFormat="1" ht="36" customHeight="1" spans="1:2">
      <c r="A15" s="162"/>
      <c r="B15" s="160"/>
    </row>
    <row r="16" s="150" customFormat="1" ht="36" customHeight="1" spans="1:2">
      <c r="A16" s="162"/>
      <c r="B16" s="160"/>
    </row>
    <row r="17" s="150" customFormat="1" ht="36" customHeight="1" spans="1:2">
      <c r="A17" s="162"/>
      <c r="B17" s="160"/>
    </row>
    <row r="18" s="150" customFormat="1" ht="36" customHeight="1" spans="1:2">
      <c r="A18" s="162"/>
      <c r="B18" s="160"/>
    </row>
    <row r="19" s="150" customFormat="1" ht="36" customHeight="1" spans="1:2">
      <c r="A19" s="162"/>
      <c r="B19" s="160"/>
    </row>
    <row r="20" s="150" customFormat="1" ht="31" customHeight="1" spans="1:2">
      <c r="A20" s="164" t="s">
        <v>1864</v>
      </c>
      <c r="B20" s="165" t="s">
        <v>1229</v>
      </c>
    </row>
    <row r="21" spans="1:1">
      <c r="A21" s="150" t="s">
        <v>1865</v>
      </c>
    </row>
  </sheetData>
  <mergeCells count="1">
    <mergeCell ref="A1:B1"/>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B4:G6">
    <cfRule type="cellIs" dxfId="0" priority="1"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orientation="portrait" horizontalDpi="600"/>
  <headerFooter>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XEW21"/>
  <sheetViews>
    <sheetView view="pageBreakPreview" zoomScaleNormal="100" workbookViewId="0">
      <selection activeCell="G26" sqref="G26"/>
    </sheetView>
  </sheetViews>
  <sheetFormatPr defaultColWidth="9" defaultRowHeight="14.25"/>
  <cols>
    <col min="1" max="1" width="46.6333333333333" style="150" customWidth="1"/>
    <col min="2" max="2" width="38" style="152" customWidth="1"/>
    <col min="3" max="16371" width="9" style="150"/>
    <col min="16372" max="16373" width="35.6333333333333" style="150"/>
    <col min="16374" max="16374" width="9" style="150"/>
    <col min="16375" max="16384" width="9" style="153"/>
  </cols>
  <sheetData>
    <row r="1" s="150" customFormat="1" ht="45" customHeight="1" spans="1:2">
      <c r="A1" s="154" t="s">
        <v>1866</v>
      </c>
      <c r="B1" s="155"/>
    </row>
    <row r="2" s="150" customFormat="1" ht="20.1" customHeight="1" spans="1:2">
      <c r="A2" s="156"/>
      <c r="B2" s="157" t="s">
        <v>1</v>
      </c>
    </row>
    <row r="3" s="151" customFormat="1" ht="45" customHeight="1" spans="1:2">
      <c r="A3" s="158" t="s">
        <v>1867</v>
      </c>
      <c r="B3" s="158" t="s">
        <v>1863</v>
      </c>
    </row>
    <row r="4" s="150" customFormat="1" ht="36" customHeight="1" spans="1:2">
      <c r="A4" s="159"/>
      <c r="B4" s="160"/>
    </row>
    <row r="5" s="150" customFormat="1" ht="36" customHeight="1" spans="1:2">
      <c r="A5" s="159"/>
      <c r="B5" s="160"/>
    </row>
    <row r="6" s="150" customFormat="1" ht="36" customHeight="1" spans="1:2">
      <c r="A6" s="159"/>
      <c r="B6" s="160"/>
    </row>
    <row r="7" s="150" customFormat="1" ht="36" customHeight="1" spans="1:2">
      <c r="A7" s="159"/>
      <c r="B7" s="160"/>
    </row>
    <row r="8" s="150" customFormat="1" ht="36" customHeight="1" spans="1:2">
      <c r="A8" s="159"/>
      <c r="B8" s="160"/>
    </row>
    <row r="9" s="150" customFormat="1" ht="36" customHeight="1" spans="1:2">
      <c r="A9" s="159"/>
      <c r="B9" s="160"/>
    </row>
    <row r="10" s="150" customFormat="1" ht="36" customHeight="1" spans="1:2">
      <c r="A10" s="161"/>
      <c r="B10" s="160"/>
    </row>
    <row r="11" s="150" customFormat="1" ht="36" customHeight="1" spans="1:2">
      <c r="A11" s="162"/>
      <c r="B11" s="160"/>
    </row>
    <row r="12" s="150" customFormat="1" ht="36" customHeight="1" spans="1:2">
      <c r="A12" s="163"/>
      <c r="B12" s="160"/>
    </row>
    <row r="13" s="150" customFormat="1" ht="36" customHeight="1" spans="1:2">
      <c r="A13" s="163"/>
      <c r="B13" s="160"/>
    </row>
    <row r="14" s="150" customFormat="1" ht="36" customHeight="1" spans="1:2">
      <c r="A14" s="163"/>
      <c r="B14" s="160"/>
    </row>
    <row r="15" s="150" customFormat="1" ht="36" customHeight="1" spans="1:2">
      <c r="A15" s="163"/>
      <c r="B15" s="160"/>
    </row>
    <row r="16" s="150" customFormat="1" ht="36" customHeight="1" spans="1:2">
      <c r="A16" s="163"/>
      <c r="B16" s="160"/>
    </row>
    <row r="17" s="150" customFormat="1" ht="36" customHeight="1" spans="1:2">
      <c r="A17" s="163"/>
      <c r="B17" s="160"/>
    </row>
    <row r="18" s="150" customFormat="1" ht="36" customHeight="1" spans="1:2">
      <c r="A18" s="163"/>
      <c r="B18" s="160"/>
    </row>
    <row r="19" s="150" customFormat="1" ht="31" customHeight="1" spans="1:2">
      <c r="A19" s="164" t="s">
        <v>1864</v>
      </c>
      <c r="B19" s="165"/>
    </row>
    <row r="20" s="150" customFormat="1" spans="1:16377">
      <c r="A20" s="150" t="s">
        <v>1865</v>
      </c>
      <c r="XEU20" s="153"/>
      <c r="XEV20" s="153"/>
      <c r="XEW20" s="153"/>
    </row>
    <row r="21" s="150" customFormat="1" spans="2:16377">
      <c r="B21" s="152"/>
      <c r="XEU21" s="153"/>
      <c r="XEV21" s="153"/>
      <c r="XEW21" s="153"/>
    </row>
  </sheetData>
  <mergeCells count="2">
    <mergeCell ref="A1:B1"/>
    <mergeCell ref="A20:B20"/>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orientation="portrait" horizontalDpi="600"/>
  <headerFooter>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F51"/>
  <sheetViews>
    <sheetView showGridLines="0" showZeros="0" view="pageBreakPreview" zoomScale="90" zoomScaleNormal="90" workbookViewId="0">
      <pane ySplit="3" topLeftCell="A23" activePane="bottomLeft" state="frozen"/>
      <selection/>
      <selection pane="bottomLeft" activeCell="I36" sqref="I36"/>
    </sheetView>
  </sheetViews>
  <sheetFormatPr defaultColWidth="9" defaultRowHeight="14.25" outlineLevelCol="5"/>
  <cols>
    <col min="1" max="1" width="12.75" style="152" customWidth="1"/>
    <col min="2" max="2" width="50.75" style="152" customWidth="1"/>
    <col min="3" max="5" width="20.6333333333333" style="152" customWidth="1"/>
    <col min="6" max="6" width="9.75" style="152" customWidth="1"/>
    <col min="7" max="16384" width="9" style="261"/>
  </cols>
  <sheetData>
    <row r="1" s="430" customFormat="1" ht="45" customHeight="1" spans="1:6">
      <c r="A1" s="432"/>
      <c r="B1" s="432" t="s">
        <v>67</v>
      </c>
      <c r="C1" s="432"/>
      <c r="D1" s="432"/>
      <c r="E1" s="432"/>
      <c r="F1" s="433"/>
    </row>
    <row r="2" ht="18.95" customHeight="1" spans="1:5">
      <c r="A2" s="495"/>
      <c r="B2" s="472"/>
      <c r="C2" s="341"/>
      <c r="E2" s="473" t="s">
        <v>1</v>
      </c>
    </row>
    <row r="3" s="469" customFormat="1" ht="45" customHeight="1" spans="1:6">
      <c r="A3" s="496" t="s">
        <v>2</v>
      </c>
      <c r="B3" s="467" t="s">
        <v>3</v>
      </c>
      <c r="C3" s="170" t="s">
        <v>4</v>
      </c>
      <c r="D3" s="170" t="s">
        <v>5</v>
      </c>
      <c r="E3" s="467" t="s">
        <v>6</v>
      </c>
      <c r="F3" s="497"/>
    </row>
    <row r="4" ht="37.5" customHeight="1" spans="1:6">
      <c r="A4" s="355" t="s">
        <v>68</v>
      </c>
      <c r="B4" s="498" t="s">
        <v>69</v>
      </c>
      <c r="C4" s="483">
        <v>29232</v>
      </c>
      <c r="D4" s="483">
        <v>26457</v>
      </c>
      <c r="E4" s="499">
        <f>(D4-C4)/C4</f>
        <v>-0.095</v>
      </c>
      <c r="F4" s="271"/>
    </row>
    <row r="5" ht="37.5" customHeight="1" spans="1:6">
      <c r="A5" s="355" t="s">
        <v>70</v>
      </c>
      <c r="B5" s="500" t="s">
        <v>71</v>
      </c>
      <c r="C5" s="483"/>
      <c r="D5" s="483"/>
      <c r="E5" s="499"/>
      <c r="F5" s="271"/>
    </row>
    <row r="6" ht="37.5" customHeight="1" spans="1:6">
      <c r="A6" s="355" t="s">
        <v>72</v>
      </c>
      <c r="B6" s="500" t="s">
        <v>73</v>
      </c>
      <c r="C6" s="483">
        <v>396</v>
      </c>
      <c r="D6" s="483">
        <v>307</v>
      </c>
      <c r="E6" s="499">
        <f t="shared" ref="E5:E28" si="0">(D6-C6)/C6</f>
        <v>-0.225</v>
      </c>
      <c r="F6" s="271"/>
    </row>
    <row r="7" ht="37.5" customHeight="1" spans="1:6">
      <c r="A7" s="355" t="s">
        <v>74</v>
      </c>
      <c r="B7" s="500" t="s">
        <v>75</v>
      </c>
      <c r="C7" s="483">
        <v>10122</v>
      </c>
      <c r="D7" s="483">
        <v>11990</v>
      </c>
      <c r="E7" s="499">
        <f t="shared" si="0"/>
        <v>0.185</v>
      </c>
      <c r="F7" s="271"/>
    </row>
    <row r="8" ht="37.5" customHeight="1" spans="1:6">
      <c r="A8" s="355" t="s">
        <v>76</v>
      </c>
      <c r="B8" s="500" t="s">
        <v>77</v>
      </c>
      <c r="C8" s="483">
        <v>75069</v>
      </c>
      <c r="D8" s="483">
        <v>75178</v>
      </c>
      <c r="E8" s="499">
        <f t="shared" si="0"/>
        <v>0.001</v>
      </c>
      <c r="F8" s="271"/>
    </row>
    <row r="9" ht="37.5" customHeight="1" spans="1:6">
      <c r="A9" s="355" t="s">
        <v>78</v>
      </c>
      <c r="B9" s="500" t="s">
        <v>79</v>
      </c>
      <c r="C9" s="483">
        <v>1124</v>
      </c>
      <c r="D9" s="483">
        <v>950</v>
      </c>
      <c r="E9" s="499">
        <f t="shared" si="0"/>
        <v>-0.155</v>
      </c>
      <c r="F9" s="271"/>
    </row>
    <row r="10" ht="37.5" customHeight="1" spans="1:6">
      <c r="A10" s="355" t="s">
        <v>80</v>
      </c>
      <c r="B10" s="500" t="s">
        <v>81</v>
      </c>
      <c r="C10" s="483">
        <v>3027</v>
      </c>
      <c r="D10" s="483">
        <v>2144</v>
      </c>
      <c r="E10" s="499">
        <f t="shared" si="0"/>
        <v>-0.292</v>
      </c>
      <c r="F10" s="271"/>
    </row>
    <row r="11" ht="37.5" customHeight="1" spans="1:6">
      <c r="A11" s="355" t="s">
        <v>82</v>
      </c>
      <c r="B11" s="500" t="s">
        <v>83</v>
      </c>
      <c r="C11" s="483">
        <v>56347</v>
      </c>
      <c r="D11" s="483">
        <v>60449</v>
      </c>
      <c r="E11" s="499">
        <f t="shared" si="0"/>
        <v>0.073</v>
      </c>
      <c r="F11" s="271"/>
    </row>
    <row r="12" ht="37.5" customHeight="1" spans="1:6">
      <c r="A12" s="355" t="s">
        <v>84</v>
      </c>
      <c r="B12" s="500" t="s">
        <v>85</v>
      </c>
      <c r="C12" s="483">
        <v>25710</v>
      </c>
      <c r="D12" s="483">
        <v>22188</v>
      </c>
      <c r="E12" s="499">
        <f t="shared" si="0"/>
        <v>-0.137</v>
      </c>
      <c r="F12" s="271"/>
    </row>
    <row r="13" ht="37.5" customHeight="1" spans="1:6">
      <c r="A13" s="355" t="s">
        <v>86</v>
      </c>
      <c r="B13" s="500" t="s">
        <v>87</v>
      </c>
      <c r="C13" s="483">
        <v>8048</v>
      </c>
      <c r="D13" s="483">
        <v>1787</v>
      </c>
      <c r="E13" s="499">
        <f t="shared" si="0"/>
        <v>-0.778</v>
      </c>
      <c r="F13" s="271"/>
    </row>
    <row r="14" ht="37.5" customHeight="1" spans="1:6">
      <c r="A14" s="355" t="s">
        <v>88</v>
      </c>
      <c r="B14" s="500" t="s">
        <v>89</v>
      </c>
      <c r="C14" s="483">
        <v>14766</v>
      </c>
      <c r="D14" s="483">
        <v>6220</v>
      </c>
      <c r="E14" s="499">
        <f t="shared" si="0"/>
        <v>-0.579</v>
      </c>
      <c r="F14" s="271"/>
    </row>
    <row r="15" ht="37.5" customHeight="1" spans="1:6">
      <c r="A15" s="355" t="s">
        <v>90</v>
      </c>
      <c r="B15" s="500" t="s">
        <v>91</v>
      </c>
      <c r="C15" s="483">
        <v>64453</v>
      </c>
      <c r="D15" s="483">
        <v>51255</v>
      </c>
      <c r="E15" s="499">
        <f t="shared" si="0"/>
        <v>-0.205</v>
      </c>
      <c r="F15" s="271"/>
    </row>
    <row r="16" ht="37.5" customHeight="1" spans="1:6">
      <c r="A16" s="355" t="s">
        <v>92</v>
      </c>
      <c r="B16" s="500" t="s">
        <v>93</v>
      </c>
      <c r="C16" s="483">
        <v>5743</v>
      </c>
      <c r="D16" s="483">
        <v>4050</v>
      </c>
      <c r="E16" s="499">
        <f t="shared" si="0"/>
        <v>-0.295</v>
      </c>
      <c r="F16" s="271"/>
    </row>
    <row r="17" ht="37.5" customHeight="1" spans="1:6">
      <c r="A17" s="355" t="s">
        <v>94</v>
      </c>
      <c r="B17" s="500" t="s">
        <v>95</v>
      </c>
      <c r="C17" s="483">
        <v>12456</v>
      </c>
      <c r="D17" s="483">
        <v>22717</v>
      </c>
      <c r="E17" s="499">
        <f t="shared" si="0"/>
        <v>0.824</v>
      </c>
      <c r="F17" s="271"/>
    </row>
    <row r="18" ht="37.5" customHeight="1" spans="1:6">
      <c r="A18" s="355" t="s">
        <v>96</v>
      </c>
      <c r="B18" s="500" t="s">
        <v>97</v>
      </c>
      <c r="C18" s="483">
        <v>925</v>
      </c>
      <c r="D18" s="483">
        <v>1362</v>
      </c>
      <c r="E18" s="499">
        <f t="shared" si="0"/>
        <v>0.472</v>
      </c>
      <c r="F18" s="271"/>
    </row>
    <row r="19" ht="37.5" customHeight="1" spans="1:6">
      <c r="A19" s="355" t="s">
        <v>98</v>
      </c>
      <c r="B19" s="500" t="s">
        <v>99</v>
      </c>
      <c r="C19" s="483"/>
      <c r="D19" s="483"/>
      <c r="E19" s="499"/>
      <c r="F19" s="271"/>
    </row>
    <row r="20" ht="37.5" customHeight="1" spans="1:6">
      <c r="A20" s="355" t="s">
        <v>100</v>
      </c>
      <c r="B20" s="500" t="s">
        <v>101</v>
      </c>
      <c r="C20" s="483"/>
      <c r="D20" s="483"/>
      <c r="E20" s="499"/>
      <c r="F20" s="271"/>
    </row>
    <row r="21" ht="37.5" customHeight="1" spans="1:6">
      <c r="A21" s="355" t="s">
        <v>102</v>
      </c>
      <c r="B21" s="500" t="s">
        <v>103</v>
      </c>
      <c r="C21" s="483">
        <v>3580</v>
      </c>
      <c r="D21" s="483">
        <v>2822</v>
      </c>
      <c r="E21" s="499">
        <f t="shared" si="0"/>
        <v>-0.212</v>
      </c>
      <c r="F21" s="271"/>
    </row>
    <row r="22" ht="37.5" customHeight="1" spans="1:6">
      <c r="A22" s="355" t="s">
        <v>104</v>
      </c>
      <c r="B22" s="500" t="s">
        <v>105</v>
      </c>
      <c r="C22" s="483">
        <v>12062</v>
      </c>
      <c r="D22" s="483">
        <v>11821</v>
      </c>
      <c r="E22" s="499">
        <f t="shared" si="0"/>
        <v>-0.02</v>
      </c>
      <c r="F22" s="271"/>
    </row>
    <row r="23" ht="37.5" customHeight="1" spans="1:6">
      <c r="A23" s="355" t="s">
        <v>106</v>
      </c>
      <c r="B23" s="500" t="s">
        <v>107</v>
      </c>
      <c r="C23" s="483">
        <v>280</v>
      </c>
      <c r="D23" s="483">
        <v>100</v>
      </c>
      <c r="E23" s="499">
        <f t="shared" si="0"/>
        <v>-0.643</v>
      </c>
      <c r="F23" s="271"/>
    </row>
    <row r="24" ht="37.5" customHeight="1" spans="1:6">
      <c r="A24" s="355" t="s">
        <v>108</v>
      </c>
      <c r="B24" s="500" t="s">
        <v>109</v>
      </c>
      <c r="C24" s="483">
        <v>2114</v>
      </c>
      <c r="D24" s="483">
        <v>2902</v>
      </c>
      <c r="E24" s="499">
        <f t="shared" si="0"/>
        <v>0.373</v>
      </c>
      <c r="F24" s="271"/>
    </row>
    <row r="25" ht="37.5" customHeight="1" spans="1:6">
      <c r="A25" s="355" t="s">
        <v>110</v>
      </c>
      <c r="B25" s="500" t="s">
        <v>111</v>
      </c>
      <c r="C25" s="483"/>
      <c r="D25" s="483">
        <v>3200</v>
      </c>
      <c r="E25" s="499"/>
      <c r="F25" s="271"/>
    </row>
    <row r="26" ht="37.5" customHeight="1" spans="1:6">
      <c r="A26" s="355" t="s">
        <v>112</v>
      </c>
      <c r="B26" s="500" t="s">
        <v>113</v>
      </c>
      <c r="C26" s="483">
        <v>9109</v>
      </c>
      <c r="D26" s="483">
        <v>12000</v>
      </c>
      <c r="E26" s="499">
        <f t="shared" si="0"/>
        <v>0.317</v>
      </c>
      <c r="F26" s="271"/>
    </row>
    <row r="27" ht="37.5" customHeight="1" spans="1:6">
      <c r="A27" s="355" t="s">
        <v>114</v>
      </c>
      <c r="B27" s="500" t="s">
        <v>115</v>
      </c>
      <c r="C27" s="483">
        <v>204</v>
      </c>
      <c r="D27" s="483">
        <v>100</v>
      </c>
      <c r="E27" s="499">
        <f t="shared" si="0"/>
        <v>-0.51</v>
      </c>
      <c r="F27" s="271"/>
    </row>
    <row r="28" ht="37.5" customHeight="1" spans="1:6">
      <c r="A28" s="355" t="s">
        <v>116</v>
      </c>
      <c r="B28" s="500" t="s">
        <v>117</v>
      </c>
      <c r="C28" s="483"/>
      <c r="D28" s="483"/>
      <c r="E28" s="499"/>
      <c r="F28" s="271"/>
    </row>
    <row r="29" ht="37.5" customHeight="1" spans="1:6">
      <c r="A29" s="355"/>
      <c r="B29" s="500"/>
      <c r="C29" s="483"/>
      <c r="D29" s="483"/>
      <c r="E29" s="499"/>
      <c r="F29" s="271"/>
    </row>
    <row r="30" s="340" customFormat="1" ht="37.5" customHeight="1" spans="1:6">
      <c r="A30" s="484"/>
      <c r="B30" s="485" t="s">
        <v>118</v>
      </c>
      <c r="C30" s="448">
        <v>334767</v>
      </c>
      <c r="D30" s="448">
        <v>320000</v>
      </c>
      <c r="E30" s="499">
        <f t="shared" ref="E28:E38" si="1">(D30-C30)/C30</f>
        <v>-0.044</v>
      </c>
      <c r="F30" s="271"/>
    </row>
    <row r="31" ht="37.5" customHeight="1" spans="1:6">
      <c r="A31" s="351">
        <v>230</v>
      </c>
      <c r="B31" s="501" t="s">
        <v>119</v>
      </c>
      <c r="C31" s="448">
        <v>60520</v>
      </c>
      <c r="D31" s="448">
        <v>37890</v>
      </c>
      <c r="E31" s="499">
        <f t="shared" si="1"/>
        <v>-0.374</v>
      </c>
      <c r="F31" s="271"/>
    </row>
    <row r="32" ht="37.5" customHeight="1" spans="1:6">
      <c r="A32" s="502">
        <v>23006</v>
      </c>
      <c r="B32" s="503" t="s">
        <v>120</v>
      </c>
      <c r="C32" s="483">
        <v>44520</v>
      </c>
      <c r="D32" s="483">
        <v>37890</v>
      </c>
      <c r="E32" s="499">
        <f t="shared" si="1"/>
        <v>-0.149</v>
      </c>
      <c r="F32" s="271"/>
    </row>
    <row r="33" ht="36" customHeight="1" spans="1:6">
      <c r="A33" s="355">
        <v>23008</v>
      </c>
      <c r="B33" s="503" t="s">
        <v>121</v>
      </c>
      <c r="C33" s="483">
        <v>0</v>
      </c>
      <c r="D33" s="483"/>
      <c r="E33" s="499"/>
      <c r="F33" s="271" t="str">
        <f>IF(LEN(A33)=3,"是",IF(B33&lt;&gt;"",IF(SUM(C33:D33)&lt;&gt;0,"是","否"),"是"))</f>
        <v>否</v>
      </c>
    </row>
    <row r="34" ht="37.5" customHeight="1" spans="1:6">
      <c r="A34" s="504">
        <v>23015</v>
      </c>
      <c r="B34" s="482" t="s">
        <v>122</v>
      </c>
      <c r="C34" s="483">
        <v>7000</v>
      </c>
      <c r="D34" s="483"/>
      <c r="E34" s="499">
        <f t="shared" si="1"/>
        <v>-1</v>
      </c>
      <c r="F34" s="271"/>
    </row>
    <row r="35" s="471" customFormat="1" ht="36" customHeight="1" spans="1:6">
      <c r="A35" s="504">
        <v>23016</v>
      </c>
      <c r="B35" s="482" t="s">
        <v>123</v>
      </c>
      <c r="C35" s="483"/>
      <c r="D35" s="483"/>
      <c r="E35" s="499"/>
      <c r="F35" s="271"/>
    </row>
    <row r="36" s="471" customFormat="1" ht="37.5" customHeight="1" spans="1:6">
      <c r="A36" s="351">
        <v>231</v>
      </c>
      <c r="B36" s="188" t="s">
        <v>124</v>
      </c>
      <c r="C36" s="448">
        <v>203241</v>
      </c>
      <c r="D36" s="448">
        <v>6110</v>
      </c>
      <c r="E36" s="499">
        <f t="shared" si="1"/>
        <v>-0.97</v>
      </c>
      <c r="F36" s="271"/>
    </row>
    <row r="37" s="471" customFormat="1" ht="37.5" customHeight="1" spans="1:6">
      <c r="A37" s="351">
        <v>23009</v>
      </c>
      <c r="B37" s="505" t="s">
        <v>125</v>
      </c>
      <c r="C37" s="448">
        <v>9000</v>
      </c>
      <c r="D37" s="448"/>
      <c r="E37" s="499">
        <f t="shared" si="1"/>
        <v>-1</v>
      </c>
      <c r="F37" s="271"/>
    </row>
    <row r="38" ht="37.5" customHeight="1" spans="1:6">
      <c r="A38" s="484"/>
      <c r="B38" s="493" t="s">
        <v>126</v>
      </c>
      <c r="C38" s="448">
        <v>598528</v>
      </c>
      <c r="D38" s="448">
        <v>364000</v>
      </c>
      <c r="E38" s="499">
        <f t="shared" si="1"/>
        <v>-0.392</v>
      </c>
      <c r="F38" s="271"/>
    </row>
    <row r="39" spans="2:4">
      <c r="B39" s="506"/>
      <c r="D39" s="507"/>
    </row>
    <row r="41" spans="4:4">
      <c r="D41" s="507"/>
    </row>
    <row r="43" spans="4:4">
      <c r="D43" s="507"/>
    </row>
    <row r="44" spans="4:4">
      <c r="D44" s="507"/>
    </row>
    <row r="46" spans="4:4">
      <c r="D46" s="507"/>
    </row>
    <row r="47" spans="4:4">
      <c r="D47" s="507"/>
    </row>
    <row r="48" spans="4:4">
      <c r="D48" s="507"/>
    </row>
    <row r="49" spans="4:4">
      <c r="D49" s="507"/>
    </row>
    <row r="51" spans="4:4">
      <c r="D51" s="507"/>
    </row>
  </sheetData>
  <mergeCells count="1">
    <mergeCell ref="B1:E1"/>
  </mergeCells>
  <conditionalFormatting sqref="C34">
    <cfRule type="expression" dxfId="1" priority="14" stopIfTrue="1">
      <formula>"len($A:$A)=3"</formula>
    </cfRule>
  </conditionalFormatting>
  <conditionalFormatting sqref="D37">
    <cfRule type="cellIs" dxfId="2" priority="1" stopIfTrue="1" operator="lessThan">
      <formula>0</formula>
    </cfRule>
    <cfRule type="cellIs" dxfId="0" priority="2" stopIfTrue="1" operator="greaterThan">
      <formula>5</formula>
    </cfRule>
  </conditionalFormatting>
  <conditionalFormatting sqref="D33:D34">
    <cfRule type="cellIs" dxfId="2" priority="29" stopIfTrue="1" operator="lessThan">
      <formula>0</formula>
    </cfRule>
    <cfRule type="cellIs" dxfId="0" priority="30" stopIfTrue="1" operator="greaterThan">
      <formula>5</formula>
    </cfRule>
  </conditionalFormatting>
  <conditionalFormatting sqref="F4:F39">
    <cfRule type="cellIs" dxfId="2" priority="11" stopIfTrue="1" operator="lessThan">
      <formula>0</formula>
    </cfRule>
  </conditionalFormatting>
  <conditionalFormatting sqref="E2 D32 D39:E44">
    <cfRule type="cellIs" dxfId="0" priority="27" stopIfTrue="1" operator="lessThanOrEqual">
      <formula>-1</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E43"/>
  <sheetViews>
    <sheetView showGridLines="0" showZeros="0" view="pageBreakPreview" zoomScaleNormal="115" workbookViewId="0">
      <selection activeCell="J38" sqref="J38"/>
    </sheetView>
  </sheetViews>
  <sheetFormatPr defaultColWidth="9" defaultRowHeight="14.25" outlineLevelCol="4"/>
  <cols>
    <col min="1" max="1" width="52.4416666666667" style="129" customWidth="1"/>
    <col min="2" max="4" width="20.6333333333333" style="129" customWidth="1"/>
    <col min="5" max="5" width="5.38333333333333" style="129" hidden="1" customWidth="1"/>
    <col min="6" max="16384" width="9" style="129"/>
  </cols>
  <sheetData>
    <row r="1" ht="45" customHeight="1" spans="1:4">
      <c r="A1" s="130" t="s">
        <v>1868</v>
      </c>
      <c r="B1" s="130"/>
      <c r="C1" s="130"/>
      <c r="D1" s="130"/>
    </row>
    <row r="2" s="140" customFormat="1" ht="20.1" customHeight="1" spans="1:4">
      <c r="A2" s="141"/>
      <c r="B2" s="142"/>
      <c r="C2" s="143"/>
      <c r="D2" s="144" t="s">
        <v>1</v>
      </c>
    </row>
    <row r="3" ht="45" customHeight="1" spans="1:5">
      <c r="A3" s="145" t="s">
        <v>1869</v>
      </c>
      <c r="B3" s="95" t="s">
        <v>4</v>
      </c>
      <c r="C3" s="95" t="s">
        <v>5</v>
      </c>
      <c r="D3" s="95" t="s">
        <v>6</v>
      </c>
      <c r="E3" s="140" t="s">
        <v>134</v>
      </c>
    </row>
    <row r="4" ht="36" customHeight="1" spans="1:5">
      <c r="A4" s="146" t="s">
        <v>1870</v>
      </c>
      <c r="B4" s="98">
        <v>46331</v>
      </c>
      <c r="C4" s="98">
        <v>48319</v>
      </c>
      <c r="D4" s="99">
        <f>(C4-B4)/B4</f>
        <v>0.043</v>
      </c>
      <c r="E4" s="147" t="str">
        <f t="shared" ref="E4:E38" si="0">IF(A4&lt;&gt;"",IF(SUM(B4:C4)&lt;&gt;0,"是","否"),"是")</f>
        <v>是</v>
      </c>
    </row>
    <row r="5" ht="36" customHeight="1" spans="1:5">
      <c r="A5" s="148" t="s">
        <v>1871</v>
      </c>
      <c r="B5" s="119"/>
      <c r="C5" s="119"/>
      <c r="D5" s="99"/>
      <c r="E5" s="147" t="str">
        <f t="shared" si="0"/>
        <v>否</v>
      </c>
    </row>
    <row r="6" ht="36" customHeight="1" spans="1:5">
      <c r="A6" s="148" t="s">
        <v>1872</v>
      </c>
      <c r="B6" s="119"/>
      <c r="C6" s="120"/>
      <c r="D6" s="99"/>
      <c r="E6" s="147" t="str">
        <f t="shared" si="0"/>
        <v>否</v>
      </c>
    </row>
    <row r="7" s="128" customFormat="1" ht="36" customHeight="1" spans="1:5">
      <c r="A7" s="148" t="s">
        <v>1873</v>
      </c>
      <c r="B7" s="119"/>
      <c r="C7" s="120"/>
      <c r="D7" s="99"/>
      <c r="E7" s="147" t="str">
        <f t="shared" si="0"/>
        <v>否</v>
      </c>
    </row>
    <row r="8" ht="36" customHeight="1" spans="1:5">
      <c r="A8" s="146" t="s">
        <v>1874</v>
      </c>
      <c r="B8" s="98">
        <v>22310</v>
      </c>
      <c r="C8" s="98">
        <v>22924</v>
      </c>
      <c r="D8" s="99">
        <f>(C8-B8)/B8</f>
        <v>0.028</v>
      </c>
      <c r="E8" s="147" t="str">
        <f t="shared" si="0"/>
        <v>是</v>
      </c>
    </row>
    <row r="9" ht="36" customHeight="1" spans="1:5">
      <c r="A9" s="148" t="s">
        <v>1871</v>
      </c>
      <c r="B9" s="119"/>
      <c r="C9" s="120"/>
      <c r="D9" s="99"/>
      <c r="E9" s="147" t="str">
        <f t="shared" si="0"/>
        <v>否</v>
      </c>
    </row>
    <row r="10" ht="36" customHeight="1" spans="1:5">
      <c r="A10" s="148" t="s">
        <v>1872</v>
      </c>
      <c r="B10" s="119"/>
      <c r="C10" s="120"/>
      <c r="D10" s="99"/>
      <c r="E10" s="147" t="str">
        <f t="shared" si="0"/>
        <v>否</v>
      </c>
    </row>
    <row r="11" ht="36" customHeight="1" spans="1:5">
      <c r="A11" s="148" t="s">
        <v>1873</v>
      </c>
      <c r="B11" s="119"/>
      <c r="C11" s="120"/>
      <c r="D11" s="99"/>
      <c r="E11" s="147" t="str">
        <f t="shared" si="0"/>
        <v>否</v>
      </c>
    </row>
    <row r="12" ht="36" customHeight="1" spans="1:5">
      <c r="A12" s="146" t="s">
        <v>1875</v>
      </c>
      <c r="B12" s="98">
        <v>4148</v>
      </c>
      <c r="C12" s="98">
        <v>3719</v>
      </c>
      <c r="D12" s="99">
        <f>(C12-B12)/B12</f>
        <v>-0.103</v>
      </c>
      <c r="E12" s="147" t="str">
        <f t="shared" si="0"/>
        <v>是</v>
      </c>
    </row>
    <row r="13" ht="36" customHeight="1" spans="1:5">
      <c r="A13" s="148" t="s">
        <v>1871</v>
      </c>
      <c r="B13" s="119"/>
      <c r="C13" s="120"/>
      <c r="D13" s="99"/>
      <c r="E13" s="147" t="str">
        <f t="shared" si="0"/>
        <v>否</v>
      </c>
    </row>
    <row r="14" ht="36" customHeight="1" spans="1:5">
      <c r="A14" s="148" t="s">
        <v>1872</v>
      </c>
      <c r="B14" s="119"/>
      <c r="C14" s="120"/>
      <c r="D14" s="99"/>
      <c r="E14" s="147" t="str">
        <f t="shared" si="0"/>
        <v>否</v>
      </c>
    </row>
    <row r="15" ht="36" customHeight="1" spans="1:5">
      <c r="A15" s="148" t="s">
        <v>1873</v>
      </c>
      <c r="B15" s="119">
        <v>0</v>
      </c>
      <c r="C15" s="120"/>
      <c r="D15" s="99"/>
      <c r="E15" s="147" t="str">
        <f t="shared" si="0"/>
        <v>否</v>
      </c>
    </row>
    <row r="16" ht="36" customHeight="1" spans="1:5">
      <c r="A16" s="146" t="s">
        <v>1876</v>
      </c>
      <c r="B16" s="122"/>
      <c r="C16" s="123"/>
      <c r="D16" s="99"/>
      <c r="E16" s="147" t="str">
        <f t="shared" si="0"/>
        <v>否</v>
      </c>
    </row>
    <row r="17" ht="36" customHeight="1" spans="1:5">
      <c r="A17" s="148" t="s">
        <v>1871</v>
      </c>
      <c r="B17" s="119"/>
      <c r="C17" s="124"/>
      <c r="D17" s="99"/>
      <c r="E17" s="147" t="str">
        <f t="shared" si="0"/>
        <v>否</v>
      </c>
    </row>
    <row r="18" ht="36" customHeight="1" spans="1:5">
      <c r="A18" s="148" t="s">
        <v>1872</v>
      </c>
      <c r="B18" s="119"/>
      <c r="C18" s="124"/>
      <c r="D18" s="99"/>
      <c r="E18" s="147" t="str">
        <f t="shared" si="0"/>
        <v>否</v>
      </c>
    </row>
    <row r="19" ht="36" customHeight="1" spans="1:5">
      <c r="A19" s="148" t="s">
        <v>1873</v>
      </c>
      <c r="B19" s="119"/>
      <c r="C19" s="124"/>
      <c r="D19" s="99"/>
      <c r="E19" s="147" t="str">
        <f t="shared" si="0"/>
        <v>否</v>
      </c>
    </row>
    <row r="20" ht="36" customHeight="1" spans="1:5">
      <c r="A20" s="146" t="s">
        <v>1877</v>
      </c>
      <c r="B20" s="98">
        <v>3009</v>
      </c>
      <c r="C20" s="98">
        <v>3556</v>
      </c>
      <c r="D20" s="99">
        <f>(C20-B20)/B20</f>
        <v>0.182</v>
      </c>
      <c r="E20" s="147" t="str">
        <f t="shared" si="0"/>
        <v>是</v>
      </c>
    </row>
    <row r="21" ht="36" customHeight="1" spans="1:5">
      <c r="A21" s="148" t="s">
        <v>1871</v>
      </c>
      <c r="B21" s="119"/>
      <c r="C21" s="123"/>
      <c r="D21" s="99"/>
      <c r="E21" s="147" t="str">
        <f t="shared" si="0"/>
        <v>否</v>
      </c>
    </row>
    <row r="22" ht="36" customHeight="1" spans="1:5">
      <c r="A22" s="148" t="s">
        <v>1872</v>
      </c>
      <c r="B22" s="119"/>
      <c r="C22" s="119"/>
      <c r="D22" s="99"/>
      <c r="E22" s="147" t="str">
        <f t="shared" si="0"/>
        <v>否</v>
      </c>
    </row>
    <row r="23" ht="36" customHeight="1" spans="1:5">
      <c r="A23" s="148" t="s">
        <v>1873</v>
      </c>
      <c r="B23" s="119"/>
      <c r="C23" s="120"/>
      <c r="D23" s="99"/>
      <c r="E23" s="147" t="str">
        <f t="shared" si="0"/>
        <v>否</v>
      </c>
    </row>
    <row r="24" ht="36" customHeight="1" spans="1:5">
      <c r="A24" s="146" t="s">
        <v>1878</v>
      </c>
      <c r="B24" s="98">
        <v>17170</v>
      </c>
      <c r="C24" s="98">
        <v>19636</v>
      </c>
      <c r="D24" s="99">
        <f>(C24-B24)/B24</f>
        <v>0.144</v>
      </c>
      <c r="E24" s="147" t="str">
        <f t="shared" si="0"/>
        <v>是</v>
      </c>
    </row>
    <row r="25" ht="36" customHeight="1" spans="1:5">
      <c r="A25" s="148" t="s">
        <v>1871</v>
      </c>
      <c r="B25" s="119"/>
      <c r="C25" s="125"/>
      <c r="D25" s="99"/>
      <c r="E25" s="147" t="str">
        <f t="shared" si="0"/>
        <v>否</v>
      </c>
    </row>
    <row r="26" ht="36" customHeight="1" spans="1:5">
      <c r="A26" s="148" t="s">
        <v>1872</v>
      </c>
      <c r="B26" s="119"/>
      <c r="C26" s="119"/>
      <c r="D26" s="99"/>
      <c r="E26" s="147" t="str">
        <f t="shared" si="0"/>
        <v>否</v>
      </c>
    </row>
    <row r="27" ht="36" customHeight="1" spans="1:5">
      <c r="A27" s="148" t="s">
        <v>1873</v>
      </c>
      <c r="B27" s="119"/>
      <c r="C27" s="119"/>
      <c r="D27" s="99"/>
      <c r="E27" s="147" t="str">
        <f t="shared" si="0"/>
        <v>否</v>
      </c>
    </row>
    <row r="28" ht="36" customHeight="1" spans="1:5">
      <c r="A28" s="146" t="s">
        <v>1879</v>
      </c>
      <c r="B28" s="122"/>
      <c r="C28" s="123"/>
      <c r="D28" s="99"/>
      <c r="E28" s="147" t="str">
        <f t="shared" si="0"/>
        <v>否</v>
      </c>
    </row>
    <row r="29" ht="36" customHeight="1" spans="1:5">
      <c r="A29" s="148" t="s">
        <v>1871</v>
      </c>
      <c r="B29" s="119"/>
      <c r="C29" s="125"/>
      <c r="D29" s="99"/>
      <c r="E29" s="147" t="str">
        <f t="shared" si="0"/>
        <v>否</v>
      </c>
    </row>
    <row r="30" ht="36" customHeight="1" spans="1:5">
      <c r="A30" s="148" t="s">
        <v>1872</v>
      </c>
      <c r="B30" s="119"/>
      <c r="C30" s="125"/>
      <c r="D30" s="99"/>
      <c r="E30" s="147" t="str">
        <f t="shared" si="0"/>
        <v>否</v>
      </c>
    </row>
    <row r="31" ht="36" customHeight="1" spans="1:5">
      <c r="A31" s="148" t="s">
        <v>1873</v>
      </c>
      <c r="B31" s="119"/>
      <c r="C31" s="125"/>
      <c r="D31" s="99"/>
      <c r="E31" s="147" t="str">
        <f t="shared" si="0"/>
        <v>否</v>
      </c>
    </row>
    <row r="32" ht="36" customHeight="1" spans="1:5">
      <c r="A32" s="106" t="s">
        <v>1880</v>
      </c>
      <c r="B32" s="126">
        <v>92968</v>
      </c>
      <c r="C32" s="126">
        <f>SUM(C4:C31)</f>
        <v>98154</v>
      </c>
      <c r="D32" s="99">
        <f>(C32-B32)/B32</f>
        <v>0.056</v>
      </c>
      <c r="E32" s="147" t="str">
        <f t="shared" si="0"/>
        <v>是</v>
      </c>
    </row>
    <row r="33" ht="36" customHeight="1" spans="1:5">
      <c r="A33" s="148" t="s">
        <v>1881</v>
      </c>
      <c r="B33" s="119"/>
      <c r="C33" s="119"/>
      <c r="D33" s="99"/>
      <c r="E33" s="147" t="str">
        <f t="shared" si="0"/>
        <v>否</v>
      </c>
    </row>
    <row r="34" ht="36" customHeight="1" spans="1:5">
      <c r="A34" s="148" t="s">
        <v>1882</v>
      </c>
      <c r="B34" s="119"/>
      <c r="C34" s="119"/>
      <c r="D34" s="99"/>
      <c r="E34" s="147" t="str">
        <f t="shared" si="0"/>
        <v>否</v>
      </c>
    </row>
    <row r="35" ht="36" customHeight="1" spans="1:5">
      <c r="A35" s="148" t="s">
        <v>1883</v>
      </c>
      <c r="B35" s="119"/>
      <c r="C35" s="119"/>
      <c r="D35" s="99"/>
      <c r="E35" s="147" t="str">
        <f t="shared" si="0"/>
        <v>否</v>
      </c>
    </row>
    <row r="36" ht="36" customHeight="1" spans="1:5">
      <c r="A36" s="107" t="s">
        <v>1884</v>
      </c>
      <c r="B36" s="122"/>
      <c r="C36" s="122"/>
      <c r="D36" s="99"/>
      <c r="E36" s="147" t="str">
        <f t="shared" si="0"/>
        <v>否</v>
      </c>
    </row>
    <row r="37" ht="36" customHeight="1" spans="1:5">
      <c r="A37" s="149" t="s">
        <v>1885</v>
      </c>
      <c r="B37" s="122"/>
      <c r="C37" s="123"/>
      <c r="D37" s="99"/>
      <c r="E37" s="147" t="str">
        <f t="shared" si="0"/>
        <v>否</v>
      </c>
    </row>
    <row r="38" ht="36" customHeight="1" spans="1:5">
      <c r="A38" s="149" t="s">
        <v>1886</v>
      </c>
      <c r="B38" s="122">
        <v>140843</v>
      </c>
      <c r="C38" s="122">
        <v>142002</v>
      </c>
      <c r="D38" s="99">
        <f>(C38-B38)/B38</f>
        <v>0.008</v>
      </c>
      <c r="E38" s="147"/>
    </row>
    <row r="39" ht="36" customHeight="1" spans="1:5">
      <c r="A39" s="106" t="s">
        <v>1887</v>
      </c>
      <c r="B39" s="122">
        <v>233811</v>
      </c>
      <c r="C39" s="122">
        <v>240156</v>
      </c>
      <c r="D39" s="99">
        <f>(C39-B39)/B39</f>
        <v>0.027</v>
      </c>
      <c r="E39" s="147" t="str">
        <f>IF(A39&lt;&gt;"",IF(SUM(B39:C39)&lt;&gt;0,"是","否"),"是")</f>
        <v>是</v>
      </c>
    </row>
    <row r="40" spans="2:3">
      <c r="B40" s="139"/>
      <c r="C40" s="139"/>
    </row>
    <row r="41" spans="2:3">
      <c r="B41" s="139"/>
      <c r="C41" s="139"/>
    </row>
    <row r="42" spans="2:3">
      <c r="B42" s="139"/>
      <c r="C42" s="139"/>
    </row>
    <row r="43" spans="2:3">
      <c r="B43" s="139"/>
      <c r="C43" s="139"/>
    </row>
  </sheetData>
  <mergeCells count="1">
    <mergeCell ref="A1:D1"/>
  </mergeCells>
  <conditionalFormatting sqref="E4:E39">
    <cfRule type="cellIs" dxfId="3" priority="4" stopIfTrue="1" operator="lessThanOrEqual">
      <formula>-1</formula>
    </cfRule>
  </conditionalFormatting>
  <conditionalFormatting sqref="E5:E39">
    <cfRule type="cellIs" dxfId="3" priority="2" stopIfTrue="1" operator="lessThanOrEqual">
      <formula>-1</formula>
    </cfRule>
  </conditionalFormatting>
  <conditionalFormatting sqref="C25 C29:C31 C23 C6:C7 C9:C11 C13:C15 C17:C19">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E27"/>
  <sheetViews>
    <sheetView showGridLines="0" showZeros="0" view="pageBreakPreview" zoomScaleNormal="100" workbookViewId="0">
      <pane ySplit="3" topLeftCell="A16" activePane="bottomLeft" state="frozen"/>
      <selection/>
      <selection pane="bottomLeft" activeCell="B22" sqref="B22:D23"/>
    </sheetView>
  </sheetViews>
  <sheetFormatPr defaultColWidth="9" defaultRowHeight="14.25" outlineLevelCol="4"/>
  <cols>
    <col min="1" max="1" width="45.6333333333333" style="129" customWidth="1"/>
    <col min="2" max="4" width="20.6333333333333" style="129" customWidth="1"/>
    <col min="5" max="5" width="12.75" style="129" hidden="1" customWidth="1"/>
    <col min="6" max="16384" width="9" style="129"/>
  </cols>
  <sheetData>
    <row r="1" ht="45" customHeight="1" spans="1:4">
      <c r="A1" s="130" t="s">
        <v>1888</v>
      </c>
      <c r="B1" s="130"/>
      <c r="C1" s="130"/>
      <c r="D1" s="130"/>
    </row>
    <row r="2" ht="20.1" customHeight="1" spans="1:4">
      <c r="A2" s="131"/>
      <c r="B2" s="132"/>
      <c r="C2" s="133"/>
      <c r="D2" s="134" t="s">
        <v>1889</v>
      </c>
    </row>
    <row r="3" ht="45" customHeight="1" spans="1:5">
      <c r="A3" s="94" t="s">
        <v>1196</v>
      </c>
      <c r="B3" s="95" t="s">
        <v>4</v>
      </c>
      <c r="C3" s="95" t="s">
        <v>5</v>
      </c>
      <c r="D3" s="95" t="s">
        <v>6</v>
      </c>
      <c r="E3" s="135" t="s">
        <v>134</v>
      </c>
    </row>
    <row r="4" ht="36" customHeight="1" spans="1:5">
      <c r="A4" s="97" t="s">
        <v>1890</v>
      </c>
      <c r="B4" s="98">
        <v>44925</v>
      </c>
      <c r="C4" s="98">
        <v>48319</v>
      </c>
      <c r="D4" s="99">
        <f>(C4-B4)/B4</f>
        <v>0.076</v>
      </c>
      <c r="E4" s="136" t="str">
        <f t="shared" ref="E4:E22" si="0">IF(A4&lt;&gt;"",IF(SUM(B4:C4)&lt;&gt;0,"是","否"),"是")</f>
        <v>是</v>
      </c>
    </row>
    <row r="5" ht="36" customHeight="1" spans="1:5">
      <c r="A5" s="100" t="s">
        <v>1891</v>
      </c>
      <c r="B5" s="101"/>
      <c r="C5" s="101"/>
      <c r="D5" s="99"/>
      <c r="E5" s="136" t="str">
        <f t="shared" si="0"/>
        <v>否</v>
      </c>
    </row>
    <row r="6" ht="36" customHeight="1" spans="1:5">
      <c r="A6" s="137" t="s">
        <v>1892</v>
      </c>
      <c r="B6" s="98">
        <v>19630</v>
      </c>
      <c r="C6" s="98">
        <v>21341</v>
      </c>
      <c r="D6" s="99">
        <f>(C6-B6)/B6</f>
        <v>0.087</v>
      </c>
      <c r="E6" s="136" t="str">
        <f t="shared" si="0"/>
        <v>是</v>
      </c>
    </row>
    <row r="7" ht="36" customHeight="1" spans="1:5">
      <c r="A7" s="100" t="s">
        <v>1891</v>
      </c>
      <c r="B7" s="101"/>
      <c r="C7" s="102"/>
      <c r="D7" s="99"/>
      <c r="E7" s="136" t="str">
        <f t="shared" si="0"/>
        <v>否</v>
      </c>
    </row>
    <row r="8" s="128" customFormat="1" ht="36" customHeight="1" spans="1:5">
      <c r="A8" s="97" t="s">
        <v>1893</v>
      </c>
      <c r="B8" s="98">
        <v>4093</v>
      </c>
      <c r="C8" s="98">
        <v>3719</v>
      </c>
      <c r="D8" s="99">
        <f>(C8-B8)/B8</f>
        <v>-0.091</v>
      </c>
      <c r="E8" s="136" t="str">
        <f t="shared" si="0"/>
        <v>是</v>
      </c>
    </row>
    <row r="9" s="128" customFormat="1" ht="36" customHeight="1" spans="1:5">
      <c r="A9" s="100" t="s">
        <v>1891</v>
      </c>
      <c r="B9" s="101"/>
      <c r="C9" s="102"/>
      <c r="D9" s="99"/>
      <c r="E9" s="136" t="str">
        <f t="shared" si="0"/>
        <v>否</v>
      </c>
    </row>
    <row r="10" s="128" customFormat="1" ht="36" customHeight="1" spans="1:5">
      <c r="A10" s="97" t="s">
        <v>1894</v>
      </c>
      <c r="B10" s="103"/>
      <c r="C10" s="103"/>
      <c r="D10" s="99"/>
      <c r="E10" s="136" t="str">
        <f t="shared" si="0"/>
        <v>否</v>
      </c>
    </row>
    <row r="11" s="128" customFormat="1" ht="36" customHeight="1" spans="1:5">
      <c r="A11" s="100" t="s">
        <v>1891</v>
      </c>
      <c r="B11" s="101"/>
      <c r="C11" s="104"/>
      <c r="D11" s="99"/>
      <c r="E11" s="136" t="str">
        <f t="shared" si="0"/>
        <v>否</v>
      </c>
    </row>
    <row r="12" s="128" customFormat="1" ht="36" customHeight="1" spans="1:5">
      <c r="A12" s="97" t="s">
        <v>1895</v>
      </c>
      <c r="B12" s="98">
        <v>3009</v>
      </c>
      <c r="C12" s="98">
        <v>3556</v>
      </c>
      <c r="D12" s="99">
        <f>(C12-B12)/B12</f>
        <v>0.182</v>
      </c>
      <c r="E12" s="136" t="str">
        <f t="shared" si="0"/>
        <v>是</v>
      </c>
    </row>
    <row r="13" s="128" customFormat="1" ht="36" customHeight="1" spans="1:5">
      <c r="A13" s="100" t="s">
        <v>1891</v>
      </c>
      <c r="B13" s="101"/>
      <c r="C13" s="104"/>
      <c r="D13" s="99"/>
      <c r="E13" s="136" t="str">
        <f t="shared" si="0"/>
        <v>否</v>
      </c>
    </row>
    <row r="14" s="128" customFormat="1" ht="36" customHeight="1" spans="1:5">
      <c r="A14" s="97" t="s">
        <v>1896</v>
      </c>
      <c r="B14" s="98">
        <v>12523</v>
      </c>
      <c r="C14" s="98">
        <v>13969</v>
      </c>
      <c r="D14" s="99">
        <f>(C14-B14)/B14</f>
        <v>0.115</v>
      </c>
      <c r="E14" s="136" t="str">
        <f t="shared" si="0"/>
        <v>是</v>
      </c>
    </row>
    <row r="15" ht="36" customHeight="1" spans="1:5">
      <c r="A15" s="100" t="s">
        <v>1891</v>
      </c>
      <c r="B15" s="101"/>
      <c r="C15" s="102"/>
      <c r="D15" s="99"/>
      <c r="E15" s="136" t="str">
        <f t="shared" si="0"/>
        <v>否</v>
      </c>
    </row>
    <row r="16" ht="36" customHeight="1" spans="1:5">
      <c r="A16" s="97" t="s">
        <v>1897</v>
      </c>
      <c r="B16" s="103"/>
      <c r="C16" s="103"/>
      <c r="D16" s="99"/>
      <c r="E16" s="136" t="str">
        <f t="shared" si="0"/>
        <v>否</v>
      </c>
    </row>
    <row r="17" ht="36" customHeight="1" spans="1:5">
      <c r="A17" s="100" t="s">
        <v>1891</v>
      </c>
      <c r="B17" s="101"/>
      <c r="C17" s="105"/>
      <c r="D17" s="99"/>
      <c r="E17" s="136" t="str">
        <f t="shared" si="0"/>
        <v>否</v>
      </c>
    </row>
    <row r="18" ht="36" customHeight="1" spans="1:5">
      <c r="A18" s="106" t="s">
        <v>1898</v>
      </c>
      <c r="B18" s="103">
        <f>SUM(B4:B17)</f>
        <v>84180</v>
      </c>
      <c r="C18" s="103">
        <f>SUM(C4:C17)</f>
        <v>90904</v>
      </c>
      <c r="D18" s="99">
        <f>(C18-B18)/B18</f>
        <v>0.08</v>
      </c>
      <c r="E18" s="136" t="str">
        <f t="shared" si="0"/>
        <v>是</v>
      </c>
    </row>
    <row r="19" ht="36" customHeight="1" spans="1:5">
      <c r="A19" s="100" t="s">
        <v>1899</v>
      </c>
      <c r="B19" s="101"/>
      <c r="C19" s="101"/>
      <c r="D19" s="99"/>
      <c r="E19" s="136" t="str">
        <f t="shared" si="0"/>
        <v>否</v>
      </c>
    </row>
    <row r="20" ht="36" customHeight="1" spans="1:5">
      <c r="A20" s="138" t="s">
        <v>1900</v>
      </c>
      <c r="B20" s="103"/>
      <c r="C20" s="103"/>
      <c r="D20" s="99"/>
      <c r="E20" s="136" t="str">
        <f t="shared" si="0"/>
        <v>否</v>
      </c>
    </row>
    <row r="21" ht="36" customHeight="1" spans="1:5">
      <c r="A21" s="107" t="s">
        <v>1901</v>
      </c>
      <c r="B21" s="103">
        <v>7629</v>
      </c>
      <c r="C21" s="103"/>
      <c r="D21" s="99">
        <f>(C21-B21)/B21</f>
        <v>-1</v>
      </c>
      <c r="E21" s="136" t="str">
        <f t="shared" si="0"/>
        <v>是</v>
      </c>
    </row>
    <row r="22" ht="36" customHeight="1" spans="1:5">
      <c r="A22" s="107" t="s">
        <v>1844</v>
      </c>
      <c r="B22" s="103">
        <v>142002</v>
      </c>
      <c r="C22" s="103">
        <v>149252</v>
      </c>
      <c r="D22" s="99">
        <f>(C22-B22)/B22</f>
        <v>0.051</v>
      </c>
      <c r="E22" s="136"/>
    </row>
    <row r="23" ht="36" customHeight="1" spans="1:5">
      <c r="A23" s="106" t="s">
        <v>1902</v>
      </c>
      <c r="B23" s="103">
        <v>233811</v>
      </c>
      <c r="C23" s="103">
        <v>240156</v>
      </c>
      <c r="D23" s="99">
        <f>(C23-B23)/B23</f>
        <v>0.027</v>
      </c>
      <c r="E23" s="136" t="str">
        <f>IF(A23&lt;&gt;"",IF(SUM(B23:C23)&lt;&gt;0,"是","否"),"是")</f>
        <v>是</v>
      </c>
    </row>
    <row r="24" spans="2:3">
      <c r="B24" s="139"/>
      <c r="C24" s="139"/>
    </row>
    <row r="25" spans="2:3">
      <c r="B25" s="139"/>
      <c r="C25" s="139"/>
    </row>
    <row r="26" spans="2:3">
      <c r="B26" s="139"/>
      <c r="C26" s="139"/>
    </row>
    <row r="27" spans="2:3">
      <c r="B27" s="139"/>
      <c r="C27" s="139"/>
    </row>
  </sheetData>
  <mergeCells count="1">
    <mergeCell ref="A1:D1"/>
  </mergeCells>
  <conditionalFormatting sqref="E4:E23">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E43"/>
  <sheetViews>
    <sheetView showGridLines="0" showZeros="0" view="pageBreakPreview" zoomScaleNormal="100" workbookViewId="0">
      <pane ySplit="3" topLeftCell="A4" activePane="bottomLeft" state="frozen"/>
      <selection/>
      <selection pane="bottomLeft" activeCell="A1" sqref="A1:D1"/>
    </sheetView>
  </sheetViews>
  <sheetFormatPr defaultColWidth="9" defaultRowHeight="14.25" outlineLevelCol="4"/>
  <cols>
    <col min="1" max="1" width="46.1333333333333" style="110" customWidth="1"/>
    <col min="2" max="4" width="20.6333333333333" style="110" customWidth="1"/>
    <col min="5" max="5" width="5" style="110" hidden="1" customWidth="1"/>
    <col min="6" max="16384" width="9" style="110"/>
  </cols>
  <sheetData>
    <row r="1" ht="45" customHeight="1" spans="1:4">
      <c r="A1" s="111" t="s">
        <v>1903</v>
      </c>
      <c r="B1" s="111"/>
      <c r="C1" s="111"/>
      <c r="D1" s="111"/>
    </row>
    <row r="2" ht="20.1" customHeight="1" spans="1:4">
      <c r="A2" s="112"/>
      <c r="B2" s="113"/>
      <c r="C2" s="114"/>
      <c r="D2" s="115" t="s">
        <v>1</v>
      </c>
    </row>
    <row r="3" ht="45" customHeight="1" spans="1:5">
      <c r="A3" s="116" t="s">
        <v>1869</v>
      </c>
      <c r="B3" s="95" t="s">
        <v>4</v>
      </c>
      <c r="C3" s="95" t="s">
        <v>5</v>
      </c>
      <c r="D3" s="95" t="s">
        <v>6</v>
      </c>
      <c r="E3" s="96" t="s">
        <v>134</v>
      </c>
    </row>
    <row r="4" ht="36" customHeight="1" spans="1:5">
      <c r="A4" s="117" t="s">
        <v>1870</v>
      </c>
      <c r="B4" s="98">
        <v>46331</v>
      </c>
      <c r="C4" s="98">
        <v>48319</v>
      </c>
      <c r="D4" s="99">
        <f>(C4-B4)/B4</f>
        <v>0.043</v>
      </c>
      <c r="E4" s="96" t="str">
        <f t="shared" ref="E4:E38" si="0">IF(A4&lt;&gt;"",IF(SUM(B4:C4)&lt;&gt;0,"是","否"),"是")</f>
        <v>是</v>
      </c>
    </row>
    <row r="5" ht="36" customHeight="1" spans="1:5">
      <c r="A5" s="118" t="s">
        <v>1871</v>
      </c>
      <c r="B5" s="119"/>
      <c r="C5" s="119"/>
      <c r="D5" s="99"/>
      <c r="E5" s="96" t="str">
        <f t="shared" si="0"/>
        <v>否</v>
      </c>
    </row>
    <row r="6" ht="36" customHeight="1" spans="1:5">
      <c r="A6" s="118" t="s">
        <v>1872</v>
      </c>
      <c r="B6" s="119"/>
      <c r="C6" s="120"/>
      <c r="D6" s="99"/>
      <c r="E6" s="96" t="str">
        <f t="shared" si="0"/>
        <v>否</v>
      </c>
    </row>
    <row r="7" s="109" customFormat="1" ht="36" customHeight="1" spans="1:5">
      <c r="A7" s="118" t="s">
        <v>1873</v>
      </c>
      <c r="B7" s="119"/>
      <c r="C7" s="120"/>
      <c r="D7" s="99"/>
      <c r="E7" s="96" t="str">
        <f t="shared" si="0"/>
        <v>否</v>
      </c>
    </row>
    <row r="8" s="109" customFormat="1" ht="36" customHeight="1" spans="1:5">
      <c r="A8" s="121" t="s">
        <v>1874</v>
      </c>
      <c r="B8" s="98">
        <v>22310</v>
      </c>
      <c r="C8" s="98">
        <v>22924</v>
      </c>
      <c r="D8" s="99">
        <f>(C8-B8)/B8</f>
        <v>0.028</v>
      </c>
      <c r="E8" s="96" t="str">
        <f t="shared" si="0"/>
        <v>是</v>
      </c>
    </row>
    <row r="9" s="109" customFormat="1" ht="36" customHeight="1" spans="1:5">
      <c r="A9" s="118" t="s">
        <v>1871</v>
      </c>
      <c r="B9" s="119"/>
      <c r="C9" s="120"/>
      <c r="D9" s="99"/>
      <c r="E9" s="96" t="str">
        <f t="shared" si="0"/>
        <v>否</v>
      </c>
    </row>
    <row r="10" s="109" customFormat="1" ht="36" customHeight="1" spans="1:5">
      <c r="A10" s="118" t="s">
        <v>1872</v>
      </c>
      <c r="B10" s="119"/>
      <c r="C10" s="120"/>
      <c r="D10" s="99"/>
      <c r="E10" s="96" t="str">
        <f t="shared" si="0"/>
        <v>否</v>
      </c>
    </row>
    <row r="11" s="109" customFormat="1" ht="36" customHeight="1" spans="1:5">
      <c r="A11" s="118" t="s">
        <v>1873</v>
      </c>
      <c r="B11" s="119"/>
      <c r="C11" s="120"/>
      <c r="D11" s="99"/>
      <c r="E11" s="96" t="str">
        <f t="shared" si="0"/>
        <v>否</v>
      </c>
    </row>
    <row r="12" s="109" customFormat="1" ht="36" customHeight="1" spans="1:5">
      <c r="A12" s="117" t="s">
        <v>1875</v>
      </c>
      <c r="B12" s="98">
        <v>4148</v>
      </c>
      <c r="C12" s="98">
        <v>3719</v>
      </c>
      <c r="D12" s="99">
        <f>(C12-B12)/B12</f>
        <v>-0.103</v>
      </c>
      <c r="E12" s="96" t="str">
        <f t="shared" si="0"/>
        <v>是</v>
      </c>
    </row>
    <row r="13" ht="36" customHeight="1" spans="1:5">
      <c r="A13" s="118" t="s">
        <v>1871</v>
      </c>
      <c r="B13" s="119"/>
      <c r="C13" s="120"/>
      <c r="D13" s="99"/>
      <c r="E13" s="96" t="str">
        <f t="shared" si="0"/>
        <v>否</v>
      </c>
    </row>
    <row r="14" ht="36" customHeight="1" spans="1:5">
      <c r="A14" s="118" t="s">
        <v>1872</v>
      </c>
      <c r="B14" s="119"/>
      <c r="C14" s="120"/>
      <c r="D14" s="99"/>
      <c r="E14" s="96" t="str">
        <f t="shared" si="0"/>
        <v>否</v>
      </c>
    </row>
    <row r="15" ht="36" customHeight="1" spans="1:5">
      <c r="A15" s="118" t="s">
        <v>1873</v>
      </c>
      <c r="B15" s="119">
        <v>0</v>
      </c>
      <c r="C15" s="120"/>
      <c r="D15" s="99"/>
      <c r="E15" s="96" t="str">
        <f t="shared" si="0"/>
        <v>否</v>
      </c>
    </row>
    <row r="16" ht="36" customHeight="1" spans="1:5">
      <c r="A16" s="117" t="s">
        <v>1876</v>
      </c>
      <c r="B16" s="122"/>
      <c r="C16" s="123"/>
      <c r="D16" s="99"/>
      <c r="E16" s="96" t="str">
        <f t="shared" si="0"/>
        <v>否</v>
      </c>
    </row>
    <row r="17" ht="36" customHeight="1" spans="1:5">
      <c r="A17" s="118" t="s">
        <v>1871</v>
      </c>
      <c r="B17" s="119"/>
      <c r="C17" s="124"/>
      <c r="D17" s="99"/>
      <c r="E17" s="96" t="str">
        <f t="shared" si="0"/>
        <v>否</v>
      </c>
    </row>
    <row r="18" ht="36" customHeight="1" spans="1:5">
      <c r="A18" s="118" t="s">
        <v>1872</v>
      </c>
      <c r="B18" s="119"/>
      <c r="C18" s="124"/>
      <c r="D18" s="99"/>
      <c r="E18" s="96" t="str">
        <f t="shared" si="0"/>
        <v>否</v>
      </c>
    </row>
    <row r="19" ht="36" customHeight="1" spans="1:5">
      <c r="A19" s="118" t="s">
        <v>1873</v>
      </c>
      <c r="B19" s="119"/>
      <c r="C19" s="124"/>
      <c r="D19" s="99"/>
      <c r="E19" s="96" t="str">
        <f t="shared" si="0"/>
        <v>否</v>
      </c>
    </row>
    <row r="20" ht="36" customHeight="1" spans="1:5">
      <c r="A20" s="117" t="s">
        <v>1877</v>
      </c>
      <c r="B20" s="98">
        <v>3009</v>
      </c>
      <c r="C20" s="98">
        <v>3556</v>
      </c>
      <c r="D20" s="99">
        <f>(C20-B20)/B20</f>
        <v>0.182</v>
      </c>
      <c r="E20" s="96" t="str">
        <f t="shared" si="0"/>
        <v>是</v>
      </c>
    </row>
    <row r="21" ht="36" customHeight="1" spans="1:5">
      <c r="A21" s="118" t="s">
        <v>1871</v>
      </c>
      <c r="B21" s="119"/>
      <c r="C21" s="123"/>
      <c r="D21" s="99"/>
      <c r="E21" s="96" t="str">
        <f t="shared" si="0"/>
        <v>否</v>
      </c>
    </row>
    <row r="22" ht="36" customHeight="1" spans="1:5">
      <c r="A22" s="118" t="s">
        <v>1872</v>
      </c>
      <c r="B22" s="119"/>
      <c r="C22" s="119"/>
      <c r="D22" s="99"/>
      <c r="E22" s="96" t="str">
        <f t="shared" si="0"/>
        <v>否</v>
      </c>
    </row>
    <row r="23" ht="36" customHeight="1" spans="1:5">
      <c r="A23" s="118" t="s">
        <v>1873</v>
      </c>
      <c r="B23" s="119"/>
      <c r="C23" s="120"/>
      <c r="D23" s="99"/>
      <c r="E23" s="96" t="str">
        <f t="shared" si="0"/>
        <v>否</v>
      </c>
    </row>
    <row r="24" ht="36" customHeight="1" spans="1:5">
      <c r="A24" s="117" t="s">
        <v>1878</v>
      </c>
      <c r="B24" s="98">
        <v>17170</v>
      </c>
      <c r="C24" s="98">
        <v>19636</v>
      </c>
      <c r="D24" s="99">
        <f>(C24-B24)/B24</f>
        <v>0.144</v>
      </c>
      <c r="E24" s="96" t="str">
        <f t="shared" si="0"/>
        <v>是</v>
      </c>
    </row>
    <row r="25" ht="36" customHeight="1" spans="1:5">
      <c r="A25" s="118" t="s">
        <v>1871</v>
      </c>
      <c r="B25" s="119"/>
      <c r="C25" s="125"/>
      <c r="D25" s="99"/>
      <c r="E25" s="96" t="str">
        <f t="shared" si="0"/>
        <v>否</v>
      </c>
    </row>
    <row r="26" ht="36" customHeight="1" spans="1:5">
      <c r="A26" s="118" t="s">
        <v>1872</v>
      </c>
      <c r="B26" s="119"/>
      <c r="C26" s="119"/>
      <c r="D26" s="99"/>
      <c r="E26" s="96" t="str">
        <f t="shared" si="0"/>
        <v>否</v>
      </c>
    </row>
    <row r="27" ht="36" customHeight="1" spans="1:5">
      <c r="A27" s="118" t="s">
        <v>1873</v>
      </c>
      <c r="B27" s="119"/>
      <c r="C27" s="119"/>
      <c r="D27" s="99"/>
      <c r="E27" s="96" t="str">
        <f t="shared" si="0"/>
        <v>否</v>
      </c>
    </row>
    <row r="28" ht="36" customHeight="1" spans="1:5">
      <c r="A28" s="117" t="s">
        <v>1879</v>
      </c>
      <c r="B28" s="122"/>
      <c r="C28" s="123"/>
      <c r="D28" s="99"/>
      <c r="E28" s="96" t="str">
        <f t="shared" si="0"/>
        <v>否</v>
      </c>
    </row>
    <row r="29" ht="36" customHeight="1" spans="1:5">
      <c r="A29" s="118" t="s">
        <v>1871</v>
      </c>
      <c r="B29" s="119"/>
      <c r="C29" s="125"/>
      <c r="D29" s="99"/>
      <c r="E29" s="96" t="str">
        <f t="shared" si="0"/>
        <v>否</v>
      </c>
    </row>
    <row r="30" ht="36" customHeight="1" spans="1:5">
      <c r="A30" s="118" t="s">
        <v>1872</v>
      </c>
      <c r="B30" s="119"/>
      <c r="C30" s="125"/>
      <c r="D30" s="99"/>
      <c r="E30" s="96" t="str">
        <f t="shared" si="0"/>
        <v>否</v>
      </c>
    </row>
    <row r="31" ht="36" customHeight="1" spans="1:5">
      <c r="A31" s="118" t="s">
        <v>1873</v>
      </c>
      <c r="B31" s="119"/>
      <c r="C31" s="125"/>
      <c r="D31" s="99"/>
      <c r="E31" s="96" t="str">
        <f t="shared" si="0"/>
        <v>否</v>
      </c>
    </row>
    <row r="32" ht="36" customHeight="1" spans="1:5">
      <c r="A32" s="106" t="s">
        <v>1880</v>
      </c>
      <c r="B32" s="126">
        <f>SUM(B4:B31)</f>
        <v>92968</v>
      </c>
      <c r="C32" s="126">
        <f>SUM(C4:C31)</f>
        <v>98154</v>
      </c>
      <c r="D32" s="99">
        <f>(C32-B32)/B32</f>
        <v>0.056</v>
      </c>
      <c r="E32" s="96" t="str">
        <f t="shared" si="0"/>
        <v>是</v>
      </c>
    </row>
    <row r="33" ht="36" customHeight="1" spans="1:5">
      <c r="A33" s="118" t="s">
        <v>1881</v>
      </c>
      <c r="B33" s="119"/>
      <c r="C33" s="119"/>
      <c r="D33" s="99"/>
      <c r="E33" s="96" t="str">
        <f t="shared" si="0"/>
        <v>否</v>
      </c>
    </row>
    <row r="34" ht="36" customHeight="1" spans="1:5">
      <c r="A34" s="118" t="s">
        <v>1882</v>
      </c>
      <c r="B34" s="119"/>
      <c r="C34" s="119"/>
      <c r="D34" s="99"/>
      <c r="E34" s="96" t="str">
        <f t="shared" si="0"/>
        <v>否</v>
      </c>
    </row>
    <row r="35" ht="36" customHeight="1" spans="1:5">
      <c r="A35" s="118" t="s">
        <v>1883</v>
      </c>
      <c r="B35" s="119"/>
      <c r="C35" s="119"/>
      <c r="D35" s="99"/>
      <c r="E35" s="96" t="str">
        <f t="shared" si="0"/>
        <v>否</v>
      </c>
    </row>
    <row r="36" ht="36" customHeight="1" spans="1:5">
      <c r="A36" s="107" t="s">
        <v>1884</v>
      </c>
      <c r="B36" s="122"/>
      <c r="C36" s="122"/>
      <c r="D36" s="99"/>
      <c r="E36" s="96" t="str">
        <f t="shared" si="0"/>
        <v>否</v>
      </c>
    </row>
    <row r="37" ht="36" customHeight="1" spans="1:5">
      <c r="A37" s="107" t="s">
        <v>1885</v>
      </c>
      <c r="B37" s="122"/>
      <c r="C37" s="123"/>
      <c r="D37" s="99"/>
      <c r="E37" s="96" t="str">
        <f t="shared" si="0"/>
        <v>否</v>
      </c>
    </row>
    <row r="38" ht="36" customHeight="1" spans="1:5">
      <c r="A38" s="107" t="s">
        <v>1886</v>
      </c>
      <c r="B38" s="122">
        <v>140843</v>
      </c>
      <c r="C38" s="122">
        <v>142002</v>
      </c>
      <c r="D38" s="99">
        <f>(C38-B38)/B38</f>
        <v>0.008</v>
      </c>
      <c r="E38" s="96"/>
    </row>
    <row r="39" ht="36" customHeight="1" spans="1:5">
      <c r="A39" s="106" t="s">
        <v>1887</v>
      </c>
      <c r="B39" s="122">
        <v>233811</v>
      </c>
      <c r="C39" s="122">
        <v>240156</v>
      </c>
      <c r="D39" s="99">
        <f>(C39-B39)/B39</f>
        <v>0.027</v>
      </c>
      <c r="E39" s="96" t="str">
        <f>IF(A39&lt;&gt;"",IF(SUM(B39:C39)&lt;&gt;0,"是","否"),"是")</f>
        <v>是</v>
      </c>
    </row>
    <row r="40" spans="2:3">
      <c r="B40" s="127"/>
      <c r="C40" s="127"/>
    </row>
    <row r="41" spans="2:3">
      <c r="B41" s="127"/>
      <c r="C41" s="127"/>
    </row>
    <row r="42" spans="2:3">
      <c r="B42" s="127"/>
      <c r="C42" s="127"/>
    </row>
    <row r="43" spans="2:3">
      <c r="B43" s="127"/>
      <c r="C43" s="127"/>
    </row>
  </sheetData>
  <mergeCells count="1">
    <mergeCell ref="A1:D1"/>
  </mergeCells>
  <conditionalFormatting sqref="E28:E32">
    <cfRule type="cellIs" dxfId="5" priority="2" stopIfTrue="1" operator="lessThan">
      <formula>0</formula>
    </cfRule>
  </conditionalFormatting>
  <conditionalFormatting sqref="C25 C29:C31 C23 C6:C7 C9:C11 C13:C15 C17:C19">
    <cfRule type="cellIs" dxfId="3" priority="1"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F27"/>
  <sheetViews>
    <sheetView showGridLines="0" showZeros="0" view="pageBreakPreview" zoomScaleNormal="100" topLeftCell="A10" workbookViewId="0">
      <selection activeCell="K10" sqref="K10"/>
    </sheetView>
  </sheetViews>
  <sheetFormatPr defaultColWidth="9" defaultRowHeight="14.25" outlineLevelCol="5"/>
  <cols>
    <col min="1" max="1" width="50.75" style="87" customWidth="1"/>
    <col min="2" max="3" width="20.6333333333333" style="88" customWidth="1"/>
    <col min="4" max="4" width="20.6333333333333" style="87" customWidth="1"/>
    <col min="5" max="5" width="5.13333333333333" style="87" hidden="1" customWidth="1"/>
    <col min="6" max="7" width="12.6333333333333" style="87"/>
    <col min="8" max="246" width="9" style="87"/>
    <col min="247" max="247" width="41.6333333333333" style="87" customWidth="1"/>
    <col min="248" max="249" width="14.5" style="87" customWidth="1"/>
    <col min="250" max="250" width="13.8833333333333" style="87" customWidth="1"/>
    <col min="251" max="253" width="9" style="87"/>
    <col min="254" max="255" width="10.5" style="87" customWidth="1"/>
    <col min="256" max="502" width="9" style="87"/>
    <col min="503" max="503" width="41.6333333333333" style="87" customWidth="1"/>
    <col min="504" max="505" width="14.5" style="87" customWidth="1"/>
    <col min="506" max="506" width="13.8833333333333" style="87" customWidth="1"/>
    <col min="507" max="509" width="9" style="87"/>
    <col min="510" max="511" width="10.5" style="87" customWidth="1"/>
    <col min="512" max="758" width="9" style="87"/>
    <col min="759" max="759" width="41.6333333333333" style="87" customWidth="1"/>
    <col min="760" max="761" width="14.5" style="87" customWidth="1"/>
    <col min="762" max="762" width="13.8833333333333" style="87" customWidth="1"/>
    <col min="763" max="765" width="9" style="87"/>
    <col min="766" max="767" width="10.5" style="87" customWidth="1"/>
    <col min="768" max="1014" width="9" style="87"/>
    <col min="1015" max="1015" width="41.6333333333333" style="87" customWidth="1"/>
    <col min="1016" max="1017" width="14.5" style="87" customWidth="1"/>
    <col min="1018" max="1018" width="13.8833333333333" style="87" customWidth="1"/>
    <col min="1019" max="1021" width="9" style="87"/>
    <col min="1022" max="1023" width="10.5" style="87" customWidth="1"/>
    <col min="1024" max="1270" width="9" style="87"/>
    <col min="1271" max="1271" width="41.6333333333333" style="87" customWidth="1"/>
    <col min="1272" max="1273" width="14.5" style="87" customWidth="1"/>
    <col min="1274" max="1274" width="13.8833333333333" style="87" customWidth="1"/>
    <col min="1275" max="1277" width="9" style="87"/>
    <col min="1278" max="1279" width="10.5" style="87" customWidth="1"/>
    <col min="1280" max="1526" width="9" style="87"/>
    <col min="1527" max="1527" width="41.6333333333333" style="87" customWidth="1"/>
    <col min="1528" max="1529" width="14.5" style="87" customWidth="1"/>
    <col min="1530" max="1530" width="13.8833333333333" style="87" customWidth="1"/>
    <col min="1531" max="1533" width="9" style="87"/>
    <col min="1534" max="1535" width="10.5" style="87" customWidth="1"/>
    <col min="1536" max="1782" width="9" style="87"/>
    <col min="1783" max="1783" width="41.6333333333333" style="87" customWidth="1"/>
    <col min="1784" max="1785" width="14.5" style="87" customWidth="1"/>
    <col min="1786" max="1786" width="13.8833333333333" style="87" customWidth="1"/>
    <col min="1787" max="1789" width="9" style="87"/>
    <col min="1790" max="1791" width="10.5" style="87" customWidth="1"/>
    <col min="1792" max="2038" width="9" style="87"/>
    <col min="2039" max="2039" width="41.6333333333333" style="87" customWidth="1"/>
    <col min="2040" max="2041" width="14.5" style="87" customWidth="1"/>
    <col min="2042" max="2042" width="13.8833333333333" style="87" customWidth="1"/>
    <col min="2043" max="2045" width="9" style="87"/>
    <col min="2046" max="2047" width="10.5" style="87" customWidth="1"/>
    <col min="2048" max="2294" width="9" style="87"/>
    <col min="2295" max="2295" width="41.6333333333333" style="87" customWidth="1"/>
    <col min="2296" max="2297" width="14.5" style="87" customWidth="1"/>
    <col min="2298" max="2298" width="13.8833333333333" style="87" customWidth="1"/>
    <col min="2299" max="2301" width="9" style="87"/>
    <col min="2302" max="2303" width="10.5" style="87" customWidth="1"/>
    <col min="2304" max="2550" width="9" style="87"/>
    <col min="2551" max="2551" width="41.6333333333333" style="87" customWidth="1"/>
    <col min="2552" max="2553" width="14.5" style="87" customWidth="1"/>
    <col min="2554" max="2554" width="13.8833333333333" style="87" customWidth="1"/>
    <col min="2555" max="2557" width="9" style="87"/>
    <col min="2558" max="2559" width="10.5" style="87" customWidth="1"/>
    <col min="2560" max="2806" width="9" style="87"/>
    <col min="2807" max="2807" width="41.6333333333333" style="87" customWidth="1"/>
    <col min="2808" max="2809" width="14.5" style="87" customWidth="1"/>
    <col min="2810" max="2810" width="13.8833333333333" style="87" customWidth="1"/>
    <col min="2811" max="2813" width="9" style="87"/>
    <col min="2814" max="2815" width="10.5" style="87" customWidth="1"/>
    <col min="2816" max="3062" width="9" style="87"/>
    <col min="3063" max="3063" width="41.6333333333333" style="87" customWidth="1"/>
    <col min="3064" max="3065" width="14.5" style="87" customWidth="1"/>
    <col min="3066" max="3066" width="13.8833333333333" style="87" customWidth="1"/>
    <col min="3067" max="3069" width="9" style="87"/>
    <col min="3070" max="3071" width="10.5" style="87" customWidth="1"/>
    <col min="3072" max="3318" width="9" style="87"/>
    <col min="3319" max="3319" width="41.6333333333333" style="87" customWidth="1"/>
    <col min="3320" max="3321" width="14.5" style="87" customWidth="1"/>
    <col min="3322" max="3322" width="13.8833333333333" style="87" customWidth="1"/>
    <col min="3323" max="3325" width="9" style="87"/>
    <col min="3326" max="3327" width="10.5" style="87" customWidth="1"/>
    <col min="3328" max="3574" width="9" style="87"/>
    <col min="3575" max="3575" width="41.6333333333333" style="87" customWidth="1"/>
    <col min="3576" max="3577" width="14.5" style="87" customWidth="1"/>
    <col min="3578" max="3578" width="13.8833333333333" style="87" customWidth="1"/>
    <col min="3579" max="3581" width="9" style="87"/>
    <col min="3582" max="3583" width="10.5" style="87" customWidth="1"/>
    <col min="3584" max="3830" width="9" style="87"/>
    <col min="3831" max="3831" width="41.6333333333333" style="87" customWidth="1"/>
    <col min="3832" max="3833" width="14.5" style="87" customWidth="1"/>
    <col min="3834" max="3834" width="13.8833333333333" style="87" customWidth="1"/>
    <col min="3835" max="3837" width="9" style="87"/>
    <col min="3838" max="3839" width="10.5" style="87" customWidth="1"/>
    <col min="3840" max="4086" width="9" style="87"/>
    <col min="4087" max="4087" width="41.6333333333333" style="87" customWidth="1"/>
    <col min="4088" max="4089" width="14.5" style="87" customWidth="1"/>
    <col min="4090" max="4090" width="13.8833333333333" style="87" customWidth="1"/>
    <col min="4091" max="4093" width="9" style="87"/>
    <col min="4094" max="4095" width="10.5" style="87" customWidth="1"/>
    <col min="4096" max="4342" width="9" style="87"/>
    <col min="4343" max="4343" width="41.6333333333333" style="87" customWidth="1"/>
    <col min="4344" max="4345" width="14.5" style="87" customWidth="1"/>
    <col min="4346" max="4346" width="13.8833333333333" style="87" customWidth="1"/>
    <col min="4347" max="4349" width="9" style="87"/>
    <col min="4350" max="4351" width="10.5" style="87" customWidth="1"/>
    <col min="4352" max="4598" width="9" style="87"/>
    <col min="4599" max="4599" width="41.6333333333333" style="87" customWidth="1"/>
    <col min="4600" max="4601" width="14.5" style="87" customWidth="1"/>
    <col min="4602" max="4602" width="13.8833333333333" style="87" customWidth="1"/>
    <col min="4603" max="4605" width="9" style="87"/>
    <col min="4606" max="4607" width="10.5" style="87" customWidth="1"/>
    <col min="4608" max="4854" width="9" style="87"/>
    <col min="4855" max="4855" width="41.6333333333333" style="87" customWidth="1"/>
    <col min="4856" max="4857" width="14.5" style="87" customWidth="1"/>
    <col min="4858" max="4858" width="13.8833333333333" style="87" customWidth="1"/>
    <col min="4859" max="4861" width="9" style="87"/>
    <col min="4862" max="4863" width="10.5" style="87" customWidth="1"/>
    <col min="4864" max="5110" width="9" style="87"/>
    <col min="5111" max="5111" width="41.6333333333333" style="87" customWidth="1"/>
    <col min="5112" max="5113" width="14.5" style="87" customWidth="1"/>
    <col min="5114" max="5114" width="13.8833333333333" style="87" customWidth="1"/>
    <col min="5115" max="5117" width="9" style="87"/>
    <col min="5118" max="5119" width="10.5" style="87" customWidth="1"/>
    <col min="5120" max="5366" width="9" style="87"/>
    <col min="5367" max="5367" width="41.6333333333333" style="87" customWidth="1"/>
    <col min="5368" max="5369" width="14.5" style="87" customWidth="1"/>
    <col min="5370" max="5370" width="13.8833333333333" style="87" customWidth="1"/>
    <col min="5371" max="5373" width="9" style="87"/>
    <col min="5374" max="5375" width="10.5" style="87" customWidth="1"/>
    <col min="5376" max="5622" width="9" style="87"/>
    <col min="5623" max="5623" width="41.6333333333333" style="87" customWidth="1"/>
    <col min="5624" max="5625" width="14.5" style="87" customWidth="1"/>
    <col min="5626" max="5626" width="13.8833333333333" style="87" customWidth="1"/>
    <col min="5627" max="5629" width="9" style="87"/>
    <col min="5630" max="5631" width="10.5" style="87" customWidth="1"/>
    <col min="5632" max="5878" width="9" style="87"/>
    <col min="5879" max="5879" width="41.6333333333333" style="87" customWidth="1"/>
    <col min="5880" max="5881" width="14.5" style="87" customWidth="1"/>
    <col min="5882" max="5882" width="13.8833333333333" style="87" customWidth="1"/>
    <col min="5883" max="5885" width="9" style="87"/>
    <col min="5886" max="5887" width="10.5" style="87" customWidth="1"/>
    <col min="5888" max="6134" width="9" style="87"/>
    <col min="6135" max="6135" width="41.6333333333333" style="87" customWidth="1"/>
    <col min="6136" max="6137" width="14.5" style="87" customWidth="1"/>
    <col min="6138" max="6138" width="13.8833333333333" style="87" customWidth="1"/>
    <col min="6139" max="6141" width="9" style="87"/>
    <col min="6142" max="6143" width="10.5" style="87" customWidth="1"/>
    <col min="6144" max="6390" width="9" style="87"/>
    <col min="6391" max="6391" width="41.6333333333333" style="87" customWidth="1"/>
    <col min="6392" max="6393" width="14.5" style="87" customWidth="1"/>
    <col min="6394" max="6394" width="13.8833333333333" style="87" customWidth="1"/>
    <col min="6395" max="6397" width="9" style="87"/>
    <col min="6398" max="6399" width="10.5" style="87" customWidth="1"/>
    <col min="6400" max="6646" width="9" style="87"/>
    <col min="6647" max="6647" width="41.6333333333333" style="87" customWidth="1"/>
    <col min="6648" max="6649" width="14.5" style="87" customWidth="1"/>
    <col min="6650" max="6650" width="13.8833333333333" style="87" customWidth="1"/>
    <col min="6651" max="6653" width="9" style="87"/>
    <col min="6654" max="6655" width="10.5" style="87" customWidth="1"/>
    <col min="6656" max="6902" width="9" style="87"/>
    <col min="6903" max="6903" width="41.6333333333333" style="87" customWidth="1"/>
    <col min="6904" max="6905" width="14.5" style="87" customWidth="1"/>
    <col min="6906" max="6906" width="13.8833333333333" style="87" customWidth="1"/>
    <col min="6907" max="6909" width="9" style="87"/>
    <col min="6910" max="6911" width="10.5" style="87" customWidth="1"/>
    <col min="6912" max="7158" width="9" style="87"/>
    <col min="7159" max="7159" width="41.6333333333333" style="87" customWidth="1"/>
    <col min="7160" max="7161" width="14.5" style="87" customWidth="1"/>
    <col min="7162" max="7162" width="13.8833333333333" style="87" customWidth="1"/>
    <col min="7163" max="7165" width="9" style="87"/>
    <col min="7166" max="7167" width="10.5" style="87" customWidth="1"/>
    <col min="7168" max="7414" width="9" style="87"/>
    <col min="7415" max="7415" width="41.6333333333333" style="87" customWidth="1"/>
    <col min="7416" max="7417" width="14.5" style="87" customWidth="1"/>
    <col min="7418" max="7418" width="13.8833333333333" style="87" customWidth="1"/>
    <col min="7419" max="7421" width="9" style="87"/>
    <col min="7422" max="7423" width="10.5" style="87" customWidth="1"/>
    <col min="7424" max="7670" width="9" style="87"/>
    <col min="7671" max="7671" width="41.6333333333333" style="87" customWidth="1"/>
    <col min="7672" max="7673" width="14.5" style="87" customWidth="1"/>
    <col min="7674" max="7674" width="13.8833333333333" style="87" customWidth="1"/>
    <col min="7675" max="7677" width="9" style="87"/>
    <col min="7678" max="7679" width="10.5" style="87" customWidth="1"/>
    <col min="7680" max="7926" width="9" style="87"/>
    <col min="7927" max="7927" width="41.6333333333333" style="87" customWidth="1"/>
    <col min="7928" max="7929" width="14.5" style="87" customWidth="1"/>
    <col min="7930" max="7930" width="13.8833333333333" style="87" customWidth="1"/>
    <col min="7931" max="7933" width="9" style="87"/>
    <col min="7934" max="7935" width="10.5" style="87" customWidth="1"/>
    <col min="7936" max="8182" width="9" style="87"/>
    <col min="8183" max="8183" width="41.6333333333333" style="87" customWidth="1"/>
    <col min="8184" max="8185" width="14.5" style="87" customWidth="1"/>
    <col min="8186" max="8186" width="13.8833333333333" style="87" customWidth="1"/>
    <col min="8187" max="8189" width="9" style="87"/>
    <col min="8190" max="8191" width="10.5" style="87" customWidth="1"/>
    <col min="8192" max="8438" width="9" style="87"/>
    <col min="8439" max="8439" width="41.6333333333333" style="87" customWidth="1"/>
    <col min="8440" max="8441" width="14.5" style="87" customWidth="1"/>
    <col min="8442" max="8442" width="13.8833333333333" style="87" customWidth="1"/>
    <col min="8443" max="8445" width="9" style="87"/>
    <col min="8446" max="8447" width="10.5" style="87" customWidth="1"/>
    <col min="8448" max="8694" width="9" style="87"/>
    <col min="8695" max="8695" width="41.6333333333333" style="87" customWidth="1"/>
    <col min="8696" max="8697" width="14.5" style="87" customWidth="1"/>
    <col min="8698" max="8698" width="13.8833333333333" style="87" customWidth="1"/>
    <col min="8699" max="8701" width="9" style="87"/>
    <col min="8702" max="8703" width="10.5" style="87" customWidth="1"/>
    <col min="8704" max="8950" width="9" style="87"/>
    <col min="8951" max="8951" width="41.6333333333333" style="87" customWidth="1"/>
    <col min="8952" max="8953" width="14.5" style="87" customWidth="1"/>
    <col min="8954" max="8954" width="13.8833333333333" style="87" customWidth="1"/>
    <col min="8955" max="8957" width="9" style="87"/>
    <col min="8958" max="8959" width="10.5" style="87" customWidth="1"/>
    <col min="8960" max="9206" width="9" style="87"/>
    <col min="9207" max="9207" width="41.6333333333333" style="87" customWidth="1"/>
    <col min="9208" max="9209" width="14.5" style="87" customWidth="1"/>
    <col min="9210" max="9210" width="13.8833333333333" style="87" customWidth="1"/>
    <col min="9211" max="9213" width="9" style="87"/>
    <col min="9214" max="9215" width="10.5" style="87" customWidth="1"/>
    <col min="9216" max="9462" width="9" style="87"/>
    <col min="9463" max="9463" width="41.6333333333333" style="87" customWidth="1"/>
    <col min="9464" max="9465" width="14.5" style="87" customWidth="1"/>
    <col min="9466" max="9466" width="13.8833333333333" style="87" customWidth="1"/>
    <col min="9467" max="9469" width="9" style="87"/>
    <col min="9470" max="9471" width="10.5" style="87" customWidth="1"/>
    <col min="9472" max="9718" width="9" style="87"/>
    <col min="9719" max="9719" width="41.6333333333333" style="87" customWidth="1"/>
    <col min="9720" max="9721" width="14.5" style="87" customWidth="1"/>
    <col min="9722" max="9722" width="13.8833333333333" style="87" customWidth="1"/>
    <col min="9723" max="9725" width="9" style="87"/>
    <col min="9726" max="9727" width="10.5" style="87" customWidth="1"/>
    <col min="9728" max="9974" width="9" style="87"/>
    <col min="9975" max="9975" width="41.6333333333333" style="87" customWidth="1"/>
    <col min="9976" max="9977" width="14.5" style="87" customWidth="1"/>
    <col min="9978" max="9978" width="13.8833333333333" style="87" customWidth="1"/>
    <col min="9979" max="9981" width="9" style="87"/>
    <col min="9982" max="9983" width="10.5" style="87" customWidth="1"/>
    <col min="9984" max="10230" width="9" style="87"/>
    <col min="10231" max="10231" width="41.6333333333333" style="87" customWidth="1"/>
    <col min="10232" max="10233" width="14.5" style="87" customWidth="1"/>
    <col min="10234" max="10234" width="13.8833333333333" style="87" customWidth="1"/>
    <col min="10235" max="10237" width="9" style="87"/>
    <col min="10238" max="10239" width="10.5" style="87" customWidth="1"/>
    <col min="10240" max="10486" width="9" style="87"/>
    <col min="10487" max="10487" width="41.6333333333333" style="87" customWidth="1"/>
    <col min="10488" max="10489" width="14.5" style="87" customWidth="1"/>
    <col min="10490" max="10490" width="13.8833333333333" style="87" customWidth="1"/>
    <col min="10491" max="10493" width="9" style="87"/>
    <col min="10494" max="10495" width="10.5" style="87" customWidth="1"/>
    <col min="10496" max="10742" width="9" style="87"/>
    <col min="10743" max="10743" width="41.6333333333333" style="87" customWidth="1"/>
    <col min="10744" max="10745" width="14.5" style="87" customWidth="1"/>
    <col min="10746" max="10746" width="13.8833333333333" style="87" customWidth="1"/>
    <col min="10747" max="10749" width="9" style="87"/>
    <col min="10750" max="10751" width="10.5" style="87" customWidth="1"/>
    <col min="10752" max="10998" width="9" style="87"/>
    <col min="10999" max="10999" width="41.6333333333333" style="87" customWidth="1"/>
    <col min="11000" max="11001" width="14.5" style="87" customWidth="1"/>
    <col min="11002" max="11002" width="13.8833333333333" style="87" customWidth="1"/>
    <col min="11003" max="11005" width="9" style="87"/>
    <col min="11006" max="11007" width="10.5" style="87" customWidth="1"/>
    <col min="11008" max="11254" width="9" style="87"/>
    <col min="11255" max="11255" width="41.6333333333333" style="87" customWidth="1"/>
    <col min="11256" max="11257" width="14.5" style="87" customWidth="1"/>
    <col min="11258" max="11258" width="13.8833333333333" style="87" customWidth="1"/>
    <col min="11259" max="11261" width="9" style="87"/>
    <col min="11262" max="11263" width="10.5" style="87" customWidth="1"/>
    <col min="11264" max="11510" width="9" style="87"/>
    <col min="11511" max="11511" width="41.6333333333333" style="87" customWidth="1"/>
    <col min="11512" max="11513" width="14.5" style="87" customWidth="1"/>
    <col min="11514" max="11514" width="13.8833333333333" style="87" customWidth="1"/>
    <col min="11515" max="11517" width="9" style="87"/>
    <col min="11518" max="11519" width="10.5" style="87" customWidth="1"/>
    <col min="11520" max="11766" width="9" style="87"/>
    <col min="11767" max="11767" width="41.6333333333333" style="87" customWidth="1"/>
    <col min="11768" max="11769" width="14.5" style="87" customWidth="1"/>
    <col min="11770" max="11770" width="13.8833333333333" style="87" customWidth="1"/>
    <col min="11771" max="11773" width="9" style="87"/>
    <col min="11774" max="11775" width="10.5" style="87" customWidth="1"/>
    <col min="11776" max="12022" width="9" style="87"/>
    <col min="12023" max="12023" width="41.6333333333333" style="87" customWidth="1"/>
    <col min="12024" max="12025" width="14.5" style="87" customWidth="1"/>
    <col min="12026" max="12026" width="13.8833333333333" style="87" customWidth="1"/>
    <col min="12027" max="12029" width="9" style="87"/>
    <col min="12030" max="12031" width="10.5" style="87" customWidth="1"/>
    <col min="12032" max="12278" width="9" style="87"/>
    <col min="12279" max="12279" width="41.6333333333333" style="87" customWidth="1"/>
    <col min="12280" max="12281" width="14.5" style="87" customWidth="1"/>
    <col min="12282" max="12282" width="13.8833333333333" style="87" customWidth="1"/>
    <col min="12283" max="12285" width="9" style="87"/>
    <col min="12286" max="12287" width="10.5" style="87" customWidth="1"/>
    <col min="12288" max="12534" width="9" style="87"/>
    <col min="12535" max="12535" width="41.6333333333333" style="87" customWidth="1"/>
    <col min="12536" max="12537" width="14.5" style="87" customWidth="1"/>
    <col min="12538" max="12538" width="13.8833333333333" style="87" customWidth="1"/>
    <col min="12539" max="12541" width="9" style="87"/>
    <col min="12542" max="12543" width="10.5" style="87" customWidth="1"/>
    <col min="12544" max="12790" width="9" style="87"/>
    <col min="12791" max="12791" width="41.6333333333333" style="87" customWidth="1"/>
    <col min="12792" max="12793" width="14.5" style="87" customWidth="1"/>
    <col min="12794" max="12794" width="13.8833333333333" style="87" customWidth="1"/>
    <col min="12795" max="12797" width="9" style="87"/>
    <col min="12798" max="12799" width="10.5" style="87" customWidth="1"/>
    <col min="12800" max="13046" width="9" style="87"/>
    <col min="13047" max="13047" width="41.6333333333333" style="87" customWidth="1"/>
    <col min="13048" max="13049" width="14.5" style="87" customWidth="1"/>
    <col min="13050" max="13050" width="13.8833333333333" style="87" customWidth="1"/>
    <col min="13051" max="13053" width="9" style="87"/>
    <col min="13054" max="13055" width="10.5" style="87" customWidth="1"/>
    <col min="13056" max="13302" width="9" style="87"/>
    <col min="13303" max="13303" width="41.6333333333333" style="87" customWidth="1"/>
    <col min="13304" max="13305" width="14.5" style="87" customWidth="1"/>
    <col min="13306" max="13306" width="13.8833333333333" style="87" customWidth="1"/>
    <col min="13307" max="13309" width="9" style="87"/>
    <col min="13310" max="13311" width="10.5" style="87" customWidth="1"/>
    <col min="13312" max="13558" width="9" style="87"/>
    <col min="13559" max="13559" width="41.6333333333333" style="87" customWidth="1"/>
    <col min="13560" max="13561" width="14.5" style="87" customWidth="1"/>
    <col min="13562" max="13562" width="13.8833333333333" style="87" customWidth="1"/>
    <col min="13563" max="13565" width="9" style="87"/>
    <col min="13566" max="13567" width="10.5" style="87" customWidth="1"/>
    <col min="13568" max="13814" width="9" style="87"/>
    <col min="13815" max="13815" width="41.6333333333333" style="87" customWidth="1"/>
    <col min="13816" max="13817" width="14.5" style="87" customWidth="1"/>
    <col min="13818" max="13818" width="13.8833333333333" style="87" customWidth="1"/>
    <col min="13819" max="13821" width="9" style="87"/>
    <col min="13822" max="13823" width="10.5" style="87" customWidth="1"/>
    <col min="13824" max="14070" width="9" style="87"/>
    <col min="14071" max="14071" width="41.6333333333333" style="87" customWidth="1"/>
    <col min="14072" max="14073" width="14.5" style="87" customWidth="1"/>
    <col min="14074" max="14074" width="13.8833333333333" style="87" customWidth="1"/>
    <col min="14075" max="14077" width="9" style="87"/>
    <col min="14078" max="14079" width="10.5" style="87" customWidth="1"/>
    <col min="14080" max="14326" width="9" style="87"/>
    <col min="14327" max="14327" width="41.6333333333333" style="87" customWidth="1"/>
    <col min="14328" max="14329" width="14.5" style="87" customWidth="1"/>
    <col min="14330" max="14330" width="13.8833333333333" style="87" customWidth="1"/>
    <col min="14331" max="14333" width="9" style="87"/>
    <col min="14334" max="14335" width="10.5" style="87" customWidth="1"/>
    <col min="14336" max="14582" width="9" style="87"/>
    <col min="14583" max="14583" width="41.6333333333333" style="87" customWidth="1"/>
    <col min="14584" max="14585" width="14.5" style="87" customWidth="1"/>
    <col min="14586" max="14586" width="13.8833333333333" style="87" customWidth="1"/>
    <col min="14587" max="14589" width="9" style="87"/>
    <col min="14590" max="14591" width="10.5" style="87" customWidth="1"/>
    <col min="14592" max="14838" width="9" style="87"/>
    <col min="14839" max="14839" width="41.6333333333333" style="87" customWidth="1"/>
    <col min="14840" max="14841" width="14.5" style="87" customWidth="1"/>
    <col min="14842" max="14842" width="13.8833333333333" style="87" customWidth="1"/>
    <col min="14843" max="14845" width="9" style="87"/>
    <col min="14846" max="14847" width="10.5" style="87" customWidth="1"/>
    <col min="14848" max="15094" width="9" style="87"/>
    <col min="15095" max="15095" width="41.6333333333333" style="87" customWidth="1"/>
    <col min="15096" max="15097" width="14.5" style="87" customWidth="1"/>
    <col min="15098" max="15098" width="13.8833333333333" style="87" customWidth="1"/>
    <col min="15099" max="15101" width="9" style="87"/>
    <col min="15102" max="15103" width="10.5" style="87" customWidth="1"/>
    <col min="15104" max="15350" width="9" style="87"/>
    <col min="15351" max="15351" width="41.6333333333333" style="87" customWidth="1"/>
    <col min="15352" max="15353" width="14.5" style="87" customWidth="1"/>
    <col min="15354" max="15354" width="13.8833333333333" style="87" customWidth="1"/>
    <col min="15355" max="15357" width="9" style="87"/>
    <col min="15358" max="15359" width="10.5" style="87" customWidth="1"/>
    <col min="15360" max="15606" width="9" style="87"/>
    <col min="15607" max="15607" width="41.6333333333333" style="87" customWidth="1"/>
    <col min="15608" max="15609" width="14.5" style="87" customWidth="1"/>
    <col min="15610" max="15610" width="13.8833333333333" style="87" customWidth="1"/>
    <col min="15611" max="15613" width="9" style="87"/>
    <col min="15614" max="15615" width="10.5" style="87" customWidth="1"/>
    <col min="15616" max="15862" width="9" style="87"/>
    <col min="15863" max="15863" width="41.6333333333333" style="87" customWidth="1"/>
    <col min="15864" max="15865" width="14.5" style="87" customWidth="1"/>
    <col min="15866" max="15866" width="13.8833333333333" style="87" customWidth="1"/>
    <col min="15867" max="15869" width="9" style="87"/>
    <col min="15870" max="15871" width="10.5" style="87" customWidth="1"/>
    <col min="15872" max="16118" width="9" style="87"/>
    <col min="16119" max="16119" width="41.6333333333333" style="87" customWidth="1"/>
    <col min="16120" max="16121" width="14.5" style="87" customWidth="1"/>
    <col min="16122" max="16122" width="13.8833333333333" style="87" customWidth="1"/>
    <col min="16123" max="16125" width="9" style="87"/>
    <col min="16126" max="16127" width="10.5" style="87" customWidth="1"/>
    <col min="16128" max="16384" width="9" style="87"/>
  </cols>
  <sheetData>
    <row r="1" ht="45" customHeight="1" spans="1:4">
      <c r="A1" s="80" t="s">
        <v>1904</v>
      </c>
      <c r="B1" s="89"/>
      <c r="C1" s="89"/>
      <c r="D1" s="80"/>
    </row>
    <row r="2" ht="20.1" customHeight="1" spans="1:4">
      <c r="A2" s="90"/>
      <c r="B2" s="91"/>
      <c r="C2" s="92"/>
      <c r="D2" s="93" t="s">
        <v>1783</v>
      </c>
    </row>
    <row r="3" ht="45" customHeight="1" spans="1:5">
      <c r="A3" s="94" t="s">
        <v>1196</v>
      </c>
      <c r="B3" s="95" t="s">
        <v>4</v>
      </c>
      <c r="C3" s="95" t="s">
        <v>5</v>
      </c>
      <c r="D3" s="95" t="s">
        <v>6</v>
      </c>
      <c r="E3" s="96" t="s">
        <v>134</v>
      </c>
    </row>
    <row r="4" ht="36" customHeight="1" spans="1:5">
      <c r="A4" s="97" t="s">
        <v>1890</v>
      </c>
      <c r="B4" s="98">
        <v>44925</v>
      </c>
      <c r="C4" s="98">
        <v>48319</v>
      </c>
      <c r="D4" s="99">
        <f t="shared" ref="D4:D8" si="0">(C4-B4)/B4</f>
        <v>0.076</v>
      </c>
      <c r="E4" s="96" t="str">
        <f t="shared" ref="E4:E22" si="1">IF(A4&lt;&gt;"",IF(SUM(B4:C4)&lt;&gt;0,"是","否"),"是")</f>
        <v>是</v>
      </c>
    </row>
    <row r="5" ht="36" customHeight="1" spans="1:5">
      <c r="A5" s="100" t="s">
        <v>1891</v>
      </c>
      <c r="B5" s="101"/>
      <c r="C5" s="101"/>
      <c r="D5" s="99"/>
      <c r="E5" s="96" t="str">
        <f t="shared" si="1"/>
        <v>否</v>
      </c>
    </row>
    <row r="6" ht="36" customHeight="1" spans="1:5">
      <c r="A6" s="97" t="s">
        <v>1892</v>
      </c>
      <c r="B6" s="98">
        <v>19630</v>
      </c>
      <c r="C6" s="98">
        <v>21341</v>
      </c>
      <c r="D6" s="99">
        <f t="shared" si="0"/>
        <v>0.087</v>
      </c>
      <c r="E6" s="96" t="str">
        <f t="shared" si="1"/>
        <v>是</v>
      </c>
    </row>
    <row r="7" ht="36" customHeight="1" spans="1:5">
      <c r="A7" s="100" t="s">
        <v>1891</v>
      </c>
      <c r="B7" s="101"/>
      <c r="C7" s="102"/>
      <c r="D7" s="99"/>
      <c r="E7" s="96" t="str">
        <f t="shared" si="1"/>
        <v>否</v>
      </c>
    </row>
    <row r="8" ht="36" customHeight="1" spans="1:6">
      <c r="A8" s="97" t="s">
        <v>1893</v>
      </c>
      <c r="B8" s="98">
        <v>4093</v>
      </c>
      <c r="C8" s="98">
        <v>3719</v>
      </c>
      <c r="D8" s="99">
        <f t="shared" si="0"/>
        <v>-0.091</v>
      </c>
      <c r="E8" s="96" t="str">
        <f t="shared" si="1"/>
        <v>是</v>
      </c>
      <c r="F8" s="87" t="s">
        <v>1905</v>
      </c>
    </row>
    <row r="9" ht="36" customHeight="1" spans="1:5">
      <c r="A9" s="100" t="s">
        <v>1891</v>
      </c>
      <c r="B9" s="101"/>
      <c r="C9" s="102"/>
      <c r="D9" s="99"/>
      <c r="E9" s="96" t="str">
        <f t="shared" si="1"/>
        <v>否</v>
      </c>
    </row>
    <row r="10" ht="36" customHeight="1" spans="1:5">
      <c r="A10" s="97" t="s">
        <v>1894</v>
      </c>
      <c r="B10" s="103"/>
      <c r="C10" s="103"/>
      <c r="D10" s="99"/>
      <c r="E10" s="96" t="str">
        <f t="shared" si="1"/>
        <v>否</v>
      </c>
    </row>
    <row r="11" ht="36" customHeight="1" spans="1:5">
      <c r="A11" s="100" t="s">
        <v>1891</v>
      </c>
      <c r="B11" s="101"/>
      <c r="C11" s="104"/>
      <c r="D11" s="99"/>
      <c r="E11" s="96" t="str">
        <f t="shared" si="1"/>
        <v>否</v>
      </c>
    </row>
    <row r="12" ht="36" customHeight="1" spans="1:5">
      <c r="A12" s="97" t="s">
        <v>1895</v>
      </c>
      <c r="B12" s="98">
        <v>3009</v>
      </c>
      <c r="C12" s="98">
        <v>3556</v>
      </c>
      <c r="D12" s="99">
        <f>(C12-B12)/B12</f>
        <v>0.182</v>
      </c>
      <c r="E12" s="96" t="str">
        <f t="shared" si="1"/>
        <v>是</v>
      </c>
    </row>
    <row r="13" ht="36" customHeight="1" spans="1:5">
      <c r="A13" s="100" t="s">
        <v>1891</v>
      </c>
      <c r="B13" s="101"/>
      <c r="C13" s="104"/>
      <c r="D13" s="99"/>
      <c r="E13" s="96" t="str">
        <f t="shared" si="1"/>
        <v>否</v>
      </c>
    </row>
    <row r="14" s="86" customFormat="1" ht="36" customHeight="1" spans="1:5">
      <c r="A14" s="97" t="s">
        <v>1896</v>
      </c>
      <c r="B14" s="98">
        <v>12523</v>
      </c>
      <c r="C14" s="98">
        <v>13969</v>
      </c>
      <c r="D14" s="99">
        <f>(C14-B14)/B14</f>
        <v>0.115</v>
      </c>
      <c r="E14" s="96" t="str">
        <f t="shared" si="1"/>
        <v>是</v>
      </c>
    </row>
    <row r="15" ht="36" customHeight="1" spans="1:5">
      <c r="A15" s="100" t="s">
        <v>1891</v>
      </c>
      <c r="B15" s="101"/>
      <c r="C15" s="102"/>
      <c r="D15" s="99"/>
      <c r="E15" s="96" t="str">
        <f t="shared" si="1"/>
        <v>否</v>
      </c>
    </row>
    <row r="16" ht="36" customHeight="1" spans="1:5">
      <c r="A16" s="97" t="s">
        <v>1897</v>
      </c>
      <c r="B16" s="103"/>
      <c r="C16" s="103"/>
      <c r="D16" s="99"/>
      <c r="E16" s="96" t="str">
        <f t="shared" si="1"/>
        <v>否</v>
      </c>
    </row>
    <row r="17" ht="36" customHeight="1" spans="1:5">
      <c r="A17" s="100" t="s">
        <v>1891</v>
      </c>
      <c r="B17" s="101"/>
      <c r="C17" s="105"/>
      <c r="D17" s="99"/>
      <c r="E17" s="96" t="str">
        <f t="shared" si="1"/>
        <v>否</v>
      </c>
    </row>
    <row r="18" ht="36" customHeight="1" spans="1:5">
      <c r="A18" s="106" t="s">
        <v>1898</v>
      </c>
      <c r="B18" s="103">
        <f>SUM(B4:B17)</f>
        <v>84180</v>
      </c>
      <c r="C18" s="103">
        <f>SUM(C4:C17)</f>
        <v>90904</v>
      </c>
      <c r="D18" s="99">
        <f t="shared" ref="D18:D23" si="2">(C18-B18)/B18</f>
        <v>0.08</v>
      </c>
      <c r="E18" s="96" t="str">
        <f t="shared" si="1"/>
        <v>是</v>
      </c>
    </row>
    <row r="19" ht="36" customHeight="1" spans="1:5">
      <c r="A19" s="100" t="s">
        <v>1899</v>
      </c>
      <c r="B19" s="101"/>
      <c r="C19" s="101"/>
      <c r="D19" s="99"/>
      <c r="E19" s="96" t="str">
        <f t="shared" si="1"/>
        <v>否</v>
      </c>
    </row>
    <row r="20" ht="36" customHeight="1" spans="1:5">
      <c r="A20" s="97" t="s">
        <v>1900</v>
      </c>
      <c r="B20" s="103"/>
      <c r="C20" s="103"/>
      <c r="D20" s="99"/>
      <c r="E20" s="96" t="str">
        <f t="shared" si="1"/>
        <v>否</v>
      </c>
    </row>
    <row r="21" ht="36" customHeight="1" spans="1:5">
      <c r="A21" s="107" t="s">
        <v>1901</v>
      </c>
      <c r="B21" s="103">
        <v>7629</v>
      </c>
      <c r="C21" s="103"/>
      <c r="D21" s="99">
        <f t="shared" si="2"/>
        <v>-1</v>
      </c>
      <c r="E21" s="96" t="str">
        <f t="shared" si="1"/>
        <v>是</v>
      </c>
    </row>
    <row r="22" ht="36" customHeight="1" spans="1:5">
      <c r="A22" s="107" t="s">
        <v>1844</v>
      </c>
      <c r="B22" s="103">
        <v>142002</v>
      </c>
      <c r="C22" s="103">
        <v>149252</v>
      </c>
      <c r="D22" s="99">
        <f t="shared" si="2"/>
        <v>0.051</v>
      </c>
      <c r="E22" s="96"/>
    </row>
    <row r="23" ht="36" customHeight="1" spans="1:5">
      <c r="A23" s="106" t="s">
        <v>1902</v>
      </c>
      <c r="B23" s="103">
        <v>233811</v>
      </c>
      <c r="C23" s="103">
        <v>240156</v>
      </c>
      <c r="D23" s="99">
        <f t="shared" si="2"/>
        <v>0.027</v>
      </c>
      <c r="E23" s="96" t="str">
        <f>IF(A23&lt;&gt;"",IF(SUM(B23:C23)&lt;&gt;0,"是","否"),"是")</f>
        <v>是</v>
      </c>
    </row>
    <row r="24" spans="2:3">
      <c r="B24" s="108"/>
      <c r="C24" s="108"/>
    </row>
    <row r="25" spans="2:3">
      <c r="B25" s="108"/>
      <c r="C25" s="108"/>
    </row>
    <row r="26" spans="2:3">
      <c r="B26" s="108"/>
      <c r="C26" s="108"/>
    </row>
    <row r="27" spans="2:3">
      <c r="B27" s="108"/>
      <c r="C27" s="108"/>
    </row>
  </sheetData>
  <mergeCells count="1">
    <mergeCell ref="A1:D1"/>
  </mergeCells>
  <conditionalFormatting sqref="E16:F16">
    <cfRule type="cellIs" dxfId="5" priority="5"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G32"/>
  <sheetViews>
    <sheetView workbookViewId="0">
      <selection activeCell="K25" sqref="K25"/>
    </sheetView>
  </sheetViews>
  <sheetFormatPr defaultColWidth="10" defaultRowHeight="13.5" outlineLevelCol="6"/>
  <cols>
    <col min="1" max="1" width="24.6333333333333" style="37" customWidth="1"/>
    <col min="2" max="7" width="15.6333333333333" style="37" customWidth="1"/>
    <col min="8" max="8" width="9.76666666666667" style="37" customWidth="1"/>
    <col min="9" max="16384" width="10" style="37"/>
  </cols>
  <sheetData>
    <row r="1" s="37" customFormat="1" ht="30" customHeight="1" spans="1:1">
      <c r="A1" s="65"/>
    </row>
    <row r="2" s="37" customFormat="1" ht="28.6" customHeight="1" spans="1:7">
      <c r="A2" s="80" t="s">
        <v>1906</v>
      </c>
      <c r="B2" s="80"/>
      <c r="C2" s="80"/>
      <c r="D2" s="80"/>
      <c r="E2" s="80"/>
      <c r="F2" s="80"/>
      <c r="G2" s="80"/>
    </row>
    <row r="3" s="37" customFormat="1" ht="23" customHeight="1" spans="1:7">
      <c r="A3" s="70"/>
      <c r="B3" s="70"/>
      <c r="F3" s="71" t="s">
        <v>1907</v>
      </c>
      <c r="G3" s="71"/>
    </row>
    <row r="4" s="37" customFormat="1" ht="30" customHeight="1" spans="1:7">
      <c r="A4" s="75" t="s">
        <v>1908</v>
      </c>
      <c r="B4" s="75" t="s">
        <v>1909</v>
      </c>
      <c r="C4" s="75"/>
      <c r="D4" s="75"/>
      <c r="E4" s="75" t="s">
        <v>1910</v>
      </c>
      <c r="F4" s="75"/>
      <c r="G4" s="75"/>
    </row>
    <row r="5" s="37" customFormat="1" ht="30" customHeight="1" spans="1:7">
      <c r="A5" s="75"/>
      <c r="B5" s="81"/>
      <c r="C5" s="75" t="s">
        <v>1911</v>
      </c>
      <c r="D5" s="75" t="s">
        <v>1912</v>
      </c>
      <c r="E5" s="81"/>
      <c r="F5" s="75" t="s">
        <v>1911</v>
      </c>
      <c r="G5" s="75" t="s">
        <v>1912</v>
      </c>
    </row>
    <row r="6" s="37" customFormat="1" ht="30" customHeight="1" spans="1:7">
      <c r="A6" s="75" t="s">
        <v>1913</v>
      </c>
      <c r="B6" s="75" t="s">
        <v>1914</v>
      </c>
      <c r="C6" s="75" t="s">
        <v>1915</v>
      </c>
      <c r="D6" s="75" t="s">
        <v>1916</v>
      </c>
      <c r="E6" s="75" t="s">
        <v>1917</v>
      </c>
      <c r="F6" s="75" t="s">
        <v>1918</v>
      </c>
      <c r="G6" s="75" t="s">
        <v>1919</v>
      </c>
    </row>
    <row r="7" s="37" customFormat="1" ht="30" customHeight="1" spans="1:7">
      <c r="A7" s="77" t="s">
        <v>1920</v>
      </c>
      <c r="B7" s="82">
        <f>SUM(C7:D7)</f>
        <v>67.53</v>
      </c>
      <c r="C7" s="82">
        <v>36.17</v>
      </c>
      <c r="D7" s="82">
        <v>31.36</v>
      </c>
      <c r="E7" s="82">
        <f>SUM(F7:G7)</f>
        <v>66.45</v>
      </c>
      <c r="F7" s="82">
        <v>35.15</v>
      </c>
      <c r="G7" s="82">
        <v>31.3</v>
      </c>
    </row>
    <row r="8" s="37" customFormat="1" ht="44" customHeight="1" spans="1:7">
      <c r="A8" s="83"/>
      <c r="B8" s="81"/>
      <c r="C8" s="81"/>
      <c r="D8" s="81"/>
      <c r="E8" s="81"/>
      <c r="F8" s="81"/>
      <c r="G8" s="81"/>
    </row>
    <row r="9" s="37" customFormat="1" ht="30" customHeight="1" spans="1:7">
      <c r="A9" s="83"/>
      <c r="B9" s="81"/>
      <c r="C9" s="81"/>
      <c r="D9" s="81"/>
      <c r="E9" s="81"/>
      <c r="F9" s="81"/>
      <c r="G9" s="81"/>
    </row>
    <row r="10" s="37" customFormat="1" ht="30" customHeight="1" spans="1:7">
      <c r="A10" s="83"/>
      <c r="B10" s="81"/>
      <c r="C10" s="81"/>
      <c r="D10" s="81"/>
      <c r="E10" s="81"/>
      <c r="F10" s="81"/>
      <c r="G10" s="81"/>
    </row>
    <row r="11" s="37" customFormat="1" ht="30" customHeight="1" spans="1:7">
      <c r="A11" s="83" t="s">
        <v>1200</v>
      </c>
      <c r="B11" s="81"/>
      <c r="C11" s="81"/>
      <c r="D11" s="81"/>
      <c r="E11" s="81"/>
      <c r="F11" s="81"/>
      <c r="G11" s="81"/>
    </row>
    <row r="12" s="39" customFormat="1" ht="25" customHeight="1" spans="1:7">
      <c r="A12" s="64" t="s">
        <v>1921</v>
      </c>
      <c r="B12" s="64"/>
      <c r="C12" s="64"/>
      <c r="D12" s="64"/>
      <c r="E12" s="64"/>
      <c r="F12" s="64"/>
      <c r="G12" s="64"/>
    </row>
    <row r="13" s="39" customFormat="1" ht="25" customHeight="1" spans="1:7">
      <c r="A13" s="64" t="s">
        <v>1922</v>
      </c>
      <c r="B13" s="64"/>
      <c r="C13" s="64"/>
      <c r="D13" s="64"/>
      <c r="E13" s="64"/>
      <c r="F13" s="64"/>
      <c r="G13" s="64"/>
    </row>
    <row r="14" s="37" customFormat="1" ht="18" customHeight="1" spans="1:7">
      <c r="A14" s="65"/>
      <c r="B14" s="65"/>
      <c r="C14" s="65"/>
      <c r="D14" s="65"/>
      <c r="E14" s="65"/>
      <c r="F14" s="65"/>
      <c r="G14" s="65"/>
    </row>
    <row r="15" s="37" customFormat="1" ht="18" customHeight="1" spans="1:7">
      <c r="A15" s="65"/>
      <c r="B15" s="65"/>
      <c r="C15" s="65"/>
      <c r="D15" s="65"/>
      <c r="E15" s="65"/>
      <c r="F15" s="65"/>
      <c r="G15" s="65"/>
    </row>
    <row r="16" s="37" customFormat="1" ht="18" customHeight="1" spans="1:7">
      <c r="A16" s="65"/>
      <c r="B16" s="65"/>
      <c r="C16" s="65"/>
      <c r="D16" s="65"/>
      <c r="E16" s="65"/>
      <c r="F16" s="65"/>
      <c r="G16" s="65"/>
    </row>
    <row r="17" s="37" customFormat="1" ht="18" customHeight="1" spans="1:7">
      <c r="A17" s="65"/>
      <c r="B17" s="65"/>
      <c r="C17" s="65"/>
      <c r="D17" s="65"/>
      <c r="E17" s="65"/>
      <c r="F17" s="65"/>
      <c r="G17" s="65"/>
    </row>
    <row r="18" s="37" customFormat="1" ht="14" customHeight="1" spans="1:7">
      <c r="A18" s="65"/>
      <c r="B18" s="65"/>
      <c r="C18" s="65"/>
      <c r="D18" s="65"/>
      <c r="E18" s="65"/>
      <c r="F18" s="65"/>
      <c r="G18" s="65"/>
    </row>
    <row r="19" s="37" customFormat="1" ht="33" customHeight="1" spans="1:7">
      <c r="A19" s="70"/>
      <c r="B19" s="70"/>
      <c r="C19" s="70"/>
      <c r="D19" s="70"/>
      <c r="E19" s="70"/>
      <c r="F19" s="70"/>
      <c r="G19" s="70"/>
    </row>
    <row r="20" s="37" customFormat="1" ht="28.6" customHeight="1" spans="1:7">
      <c r="A20" s="80"/>
      <c r="B20" s="80"/>
      <c r="C20" s="80"/>
      <c r="D20" s="80"/>
      <c r="E20" s="80"/>
      <c r="F20" s="80"/>
      <c r="G20" s="80"/>
    </row>
    <row r="21" s="37" customFormat="1" ht="16" customHeight="1" spans="1:7">
      <c r="A21" s="84"/>
      <c r="B21" s="84"/>
      <c r="C21" s="84"/>
      <c r="D21" s="84"/>
      <c r="E21" s="84"/>
      <c r="F21" s="84"/>
      <c r="G21" s="84"/>
    </row>
    <row r="22" s="37" customFormat="1" ht="21" customHeight="1" spans="1:7">
      <c r="A22" s="70"/>
      <c r="B22" s="70"/>
      <c r="F22" s="71"/>
      <c r="G22" s="71"/>
    </row>
    <row r="23" s="37" customFormat="1" ht="30" customHeight="1" spans="1:7">
      <c r="A23" s="75"/>
      <c r="B23" s="75"/>
      <c r="C23" s="75"/>
      <c r="D23" s="75"/>
      <c r="E23" s="75"/>
      <c r="F23" s="75"/>
      <c r="G23" s="75"/>
    </row>
    <row r="24" s="37" customFormat="1" ht="30" customHeight="1" spans="1:7">
      <c r="A24" s="75"/>
      <c r="B24" s="81"/>
      <c r="C24" s="75"/>
      <c r="D24" s="75"/>
      <c r="E24" s="81"/>
      <c r="F24" s="75"/>
      <c r="G24" s="75"/>
    </row>
    <row r="25" s="37" customFormat="1" ht="30" customHeight="1" spans="1:7">
      <c r="A25" s="75"/>
      <c r="B25" s="75"/>
      <c r="C25" s="75"/>
      <c r="D25" s="75"/>
      <c r="E25" s="75"/>
      <c r="F25" s="75"/>
      <c r="G25" s="75"/>
    </row>
    <row r="26" s="37" customFormat="1" ht="30" customHeight="1" spans="1:7">
      <c r="A26" s="76"/>
      <c r="B26" s="85"/>
      <c r="C26" s="85"/>
      <c r="D26" s="85"/>
      <c r="E26" s="85"/>
      <c r="F26" s="85"/>
      <c r="G26" s="85"/>
    </row>
    <row r="27" s="37" customFormat="1" ht="30" customHeight="1" spans="1:7">
      <c r="A27" s="76"/>
      <c r="B27" s="85"/>
      <c r="C27" s="85"/>
      <c r="D27" s="85"/>
      <c r="E27" s="85"/>
      <c r="F27" s="85"/>
      <c r="G27" s="85"/>
    </row>
    <row r="28" s="37" customFormat="1" ht="30" customHeight="1" spans="1:7">
      <c r="A28" s="76"/>
      <c r="B28" s="85"/>
      <c r="C28" s="85"/>
      <c r="D28" s="85"/>
      <c r="E28" s="85"/>
      <c r="F28" s="85"/>
      <c r="G28" s="85"/>
    </row>
    <row r="29" s="37" customFormat="1" ht="30" customHeight="1" spans="1:7">
      <c r="A29" s="76"/>
      <c r="B29" s="85"/>
      <c r="C29" s="85"/>
      <c r="D29" s="85"/>
      <c r="E29" s="85"/>
      <c r="F29" s="85"/>
      <c r="G29" s="85"/>
    </row>
    <row r="30" s="37" customFormat="1" ht="30" customHeight="1" spans="1:7">
      <c r="A30" s="83"/>
      <c r="B30" s="85"/>
      <c r="C30" s="85"/>
      <c r="D30" s="85"/>
      <c r="E30" s="85"/>
      <c r="F30" s="85"/>
      <c r="G30" s="85"/>
    </row>
    <row r="31" s="39" customFormat="1" ht="25" customHeight="1" spans="1:7">
      <c r="A31" s="79" t="s">
        <v>1921</v>
      </c>
      <c r="B31" s="79"/>
      <c r="C31" s="79"/>
      <c r="D31" s="79"/>
      <c r="E31" s="79"/>
      <c r="F31" s="79"/>
      <c r="G31" s="79"/>
    </row>
    <row r="32" s="39" customFormat="1" ht="25" customHeight="1" spans="1:7">
      <c r="A32" s="79" t="s">
        <v>1922</v>
      </c>
      <c r="B32" s="79"/>
      <c r="C32" s="79"/>
      <c r="D32" s="79"/>
      <c r="E32" s="79"/>
      <c r="F32" s="79"/>
      <c r="G32" s="79"/>
    </row>
  </sheetData>
  <mergeCells count="15">
    <mergeCell ref="A2:G2"/>
    <mergeCell ref="F3:G3"/>
    <mergeCell ref="B4:D4"/>
    <mergeCell ref="E4:G4"/>
    <mergeCell ref="A12:G12"/>
    <mergeCell ref="A13:G13"/>
    <mergeCell ref="A20:G20"/>
    <mergeCell ref="A21:G21"/>
    <mergeCell ref="F22:G22"/>
    <mergeCell ref="B23:D23"/>
    <mergeCell ref="E23:G23"/>
    <mergeCell ref="A31:G31"/>
    <mergeCell ref="A32:G32"/>
    <mergeCell ref="A4:A5"/>
    <mergeCell ref="A23:A24"/>
  </mergeCells>
  <printOptions horizontalCentered="1"/>
  <pageMargins left="0.708333333333333" right="0.708333333333333" top="0.629861111111111" bottom="0.751388888888889" header="0.306944444444444" footer="0.306944444444444"/>
  <pageSetup paperSize="9" fitToHeight="200" orientation="landscape" horizontalDpi="600" verticalDpi="600"/>
  <headerFooter>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G16"/>
  <sheetViews>
    <sheetView workbookViewId="0">
      <selection activeCell="B6" sqref="B6:C14"/>
    </sheetView>
  </sheetViews>
  <sheetFormatPr defaultColWidth="10" defaultRowHeight="13.5" outlineLevelCol="6"/>
  <cols>
    <col min="1" max="1" width="62.25" style="37" customWidth="1"/>
    <col min="2" max="3" width="28.6333333333333" style="37" customWidth="1"/>
    <col min="4" max="4" width="9.76666666666667" style="37" customWidth="1"/>
    <col min="5" max="16384" width="10" style="37"/>
  </cols>
  <sheetData>
    <row r="1" s="37" customFormat="1" ht="23" customHeight="1"/>
    <row r="2" s="37" customFormat="1" ht="14.3" customHeight="1" spans="1:1">
      <c r="A2" s="65"/>
    </row>
    <row r="3" s="37" customFormat="1" ht="28.6" customHeight="1" spans="1:3">
      <c r="A3" s="61" t="s">
        <v>1923</v>
      </c>
      <c r="B3" s="61"/>
      <c r="C3" s="61"/>
    </row>
    <row r="4" s="37" customFormat="1" ht="27" customHeight="1" spans="1:3">
      <c r="A4" s="70"/>
      <c r="B4" s="70"/>
      <c r="C4" s="71" t="s">
        <v>1907</v>
      </c>
    </row>
    <row r="5" s="73" customFormat="1" ht="24" customHeight="1" spans="1:3">
      <c r="A5" s="75" t="s">
        <v>1924</v>
      </c>
      <c r="B5" s="75" t="s">
        <v>1863</v>
      </c>
      <c r="C5" s="75" t="s">
        <v>1925</v>
      </c>
    </row>
    <row r="6" s="73" customFormat="1" ht="32" customHeight="1" spans="1:3">
      <c r="A6" s="76" t="s">
        <v>1926</v>
      </c>
      <c r="B6" s="72"/>
      <c r="C6" s="72">
        <v>24.41</v>
      </c>
    </row>
    <row r="7" s="73" customFormat="1" ht="32" customHeight="1" spans="1:3">
      <c r="A7" s="76" t="s">
        <v>1927</v>
      </c>
      <c r="B7" s="72">
        <v>36.17</v>
      </c>
      <c r="C7" s="72">
        <v>36.17</v>
      </c>
    </row>
    <row r="8" s="73" customFormat="1" ht="32" customHeight="1" spans="1:3">
      <c r="A8" s="76" t="s">
        <v>1928</v>
      </c>
      <c r="B8" s="72"/>
      <c r="C8" s="72">
        <f>SUM(C9:C10)</f>
        <v>19.81</v>
      </c>
    </row>
    <row r="9" s="73" customFormat="1" ht="30" customHeight="1" spans="1:3">
      <c r="A9" s="77" t="s">
        <v>1929</v>
      </c>
      <c r="B9" s="72"/>
      <c r="C9" s="72"/>
    </row>
    <row r="10" s="73" customFormat="1" ht="32" customHeight="1" spans="1:3">
      <c r="A10" s="77" t="s">
        <v>1930</v>
      </c>
      <c r="B10" s="72"/>
      <c r="C10" s="72">
        <v>19.81</v>
      </c>
    </row>
    <row r="11" s="73" customFormat="1" ht="32" customHeight="1" spans="1:3">
      <c r="A11" s="76" t="s">
        <v>1931</v>
      </c>
      <c r="B11" s="72">
        <v>9.07</v>
      </c>
      <c r="C11" s="72">
        <v>9.07</v>
      </c>
    </row>
    <row r="12" s="73" customFormat="1" ht="32" customHeight="1" spans="1:3">
      <c r="A12" s="76" t="s">
        <v>1932</v>
      </c>
      <c r="B12" s="72"/>
      <c r="C12" s="72">
        <v>35.15</v>
      </c>
    </row>
    <row r="13" s="73" customFormat="1" ht="32" customHeight="1" spans="1:3">
      <c r="A13" s="76" t="s">
        <v>1933</v>
      </c>
      <c r="B13" s="72"/>
      <c r="C13" s="72"/>
    </row>
    <row r="14" s="73" customFormat="1" ht="32" customHeight="1" spans="1:3">
      <c r="A14" s="76" t="s">
        <v>1934</v>
      </c>
      <c r="B14" s="72"/>
      <c r="C14" s="72"/>
    </row>
    <row r="15" s="74" customFormat="1" ht="69" customHeight="1" spans="1:7">
      <c r="A15" s="78" t="s">
        <v>1935</v>
      </c>
      <c r="B15" s="78"/>
      <c r="C15" s="78"/>
      <c r="D15" s="79"/>
      <c r="E15" s="79"/>
      <c r="F15" s="79"/>
      <c r="G15" s="79"/>
    </row>
    <row r="16" s="37" customFormat="1" spans="1:3">
      <c r="A16" s="70"/>
      <c r="B16" s="70"/>
      <c r="C16" s="70"/>
    </row>
  </sheetData>
  <mergeCells count="2">
    <mergeCell ref="A3:C3"/>
    <mergeCell ref="A15:C15"/>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G16"/>
  <sheetViews>
    <sheetView workbookViewId="0">
      <selection activeCell="J10" sqref="J10"/>
    </sheetView>
  </sheetViews>
  <sheetFormatPr defaultColWidth="10" defaultRowHeight="13.5" outlineLevelCol="6"/>
  <cols>
    <col min="1" max="1" width="60" style="37" customWidth="1"/>
    <col min="2" max="3" width="25.6333333333333" style="37" customWidth="1"/>
    <col min="4" max="4" width="9.76666666666667" style="37" customWidth="1"/>
    <col min="5" max="16384" width="10" style="37"/>
  </cols>
  <sheetData>
    <row r="1" s="37" customFormat="1" ht="23" customHeight="1"/>
    <row r="2" s="37" customFormat="1" ht="14.3" customHeight="1" spans="1:1">
      <c r="A2" s="65"/>
    </row>
    <row r="3" s="37" customFormat="1" ht="28.6" customHeight="1" spans="1:3">
      <c r="A3" s="61" t="s">
        <v>1936</v>
      </c>
      <c r="B3" s="61"/>
      <c r="C3" s="61"/>
    </row>
    <row r="4" s="37" customFormat="1" ht="27" customHeight="1" spans="1:3">
      <c r="A4" s="70"/>
      <c r="B4" s="70"/>
      <c r="C4" s="71" t="s">
        <v>1907</v>
      </c>
    </row>
    <row r="5" s="37" customFormat="1" ht="24" customHeight="1" spans="1:3">
      <c r="A5" s="44" t="s">
        <v>1924</v>
      </c>
      <c r="B5" s="44" t="s">
        <v>1863</v>
      </c>
      <c r="C5" s="44" t="s">
        <v>1925</v>
      </c>
    </row>
    <row r="6" s="37" customFormat="1" ht="32" customHeight="1" spans="1:3">
      <c r="A6" s="67" t="s">
        <v>1926</v>
      </c>
      <c r="B6" s="72"/>
      <c r="C6" s="72">
        <v>24.41</v>
      </c>
    </row>
    <row r="7" s="37" customFormat="1" ht="32" customHeight="1" spans="1:3">
      <c r="A7" s="67" t="s">
        <v>1927</v>
      </c>
      <c r="B7" s="72">
        <v>36.17</v>
      </c>
      <c r="C7" s="72">
        <v>36.17</v>
      </c>
    </row>
    <row r="8" s="37" customFormat="1" ht="32" customHeight="1" spans="1:3">
      <c r="A8" s="67" t="s">
        <v>1928</v>
      </c>
      <c r="B8" s="72"/>
      <c r="C8" s="72">
        <f>SUM(C9:C10)</f>
        <v>19.81</v>
      </c>
    </row>
    <row r="9" s="37" customFormat="1" ht="32" customHeight="1" spans="1:3">
      <c r="A9" s="67" t="s">
        <v>1937</v>
      </c>
      <c r="B9" s="72"/>
      <c r="C9" s="72"/>
    </row>
    <row r="10" s="37" customFormat="1" ht="32" customHeight="1" spans="1:3">
      <c r="A10" s="67" t="s">
        <v>1938</v>
      </c>
      <c r="B10" s="72"/>
      <c r="C10" s="72">
        <v>19.81</v>
      </c>
    </row>
    <row r="11" s="37" customFormat="1" ht="32" customHeight="1" spans="1:3">
      <c r="A11" s="67" t="s">
        <v>1931</v>
      </c>
      <c r="B11" s="72">
        <v>9.07</v>
      </c>
      <c r="C11" s="72">
        <v>9.07</v>
      </c>
    </row>
    <row r="12" s="37" customFormat="1" ht="32" customHeight="1" spans="1:3">
      <c r="A12" s="67" t="s">
        <v>1932</v>
      </c>
      <c r="B12" s="72"/>
      <c r="C12" s="72">
        <v>35.15</v>
      </c>
    </row>
    <row r="13" s="37" customFormat="1" ht="32" customHeight="1" spans="1:3">
      <c r="A13" s="67" t="s">
        <v>1933</v>
      </c>
      <c r="B13" s="72"/>
      <c r="C13" s="72"/>
    </row>
    <row r="14" s="37" customFormat="1" ht="32" customHeight="1" spans="1:3">
      <c r="A14" s="67" t="s">
        <v>1934</v>
      </c>
      <c r="B14" s="72"/>
      <c r="C14" s="72"/>
    </row>
    <row r="15" s="39" customFormat="1" ht="69" customHeight="1" spans="1:7">
      <c r="A15" s="49" t="s">
        <v>1939</v>
      </c>
      <c r="B15" s="49"/>
      <c r="C15" s="49"/>
      <c r="D15" s="64"/>
      <c r="E15" s="64"/>
      <c r="F15" s="64"/>
      <c r="G15" s="64"/>
    </row>
    <row r="16" s="37" customFormat="1" spans="1:3">
      <c r="A16" s="70"/>
      <c r="B16" s="70"/>
      <c r="C16" s="70"/>
    </row>
  </sheetData>
  <mergeCells count="2">
    <mergeCell ref="A3:C3"/>
    <mergeCell ref="A15:C15"/>
  </mergeCells>
  <printOptions horizontalCentered="1"/>
  <pageMargins left="0.708333333333333" right="0.708333333333333" top="0.354166666666667" bottom="0.472222222222222" header="0.306944444444444" footer="0.306944444444444"/>
  <pageSetup paperSize="9" fitToHeight="200" orientation="landscape" horizontalDpi="600" verticalDpi="600"/>
  <headerFooter>
    <oddFooter>&amp;C&amp;16- &amp;P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C14"/>
  <sheetViews>
    <sheetView workbookViewId="0">
      <selection activeCell="B6" sqref="B6:C12"/>
    </sheetView>
  </sheetViews>
  <sheetFormatPr defaultColWidth="10" defaultRowHeight="13.5" outlineLevelCol="2"/>
  <cols>
    <col min="1" max="1" width="60.5" style="37" customWidth="1"/>
    <col min="2" max="3" width="25.6333333333333" style="37" customWidth="1"/>
    <col min="4" max="4" width="9.76666666666667" style="37" customWidth="1"/>
    <col min="5" max="16384" width="10" style="37"/>
  </cols>
  <sheetData>
    <row r="1" s="37" customFormat="1" ht="24" customHeight="1"/>
    <row r="2" s="37" customFormat="1" ht="14.3" customHeight="1" spans="1:1">
      <c r="A2" s="65"/>
    </row>
    <row r="3" s="37" customFormat="1" ht="28.6" customHeight="1" spans="1:3">
      <c r="A3" s="61" t="s">
        <v>1940</v>
      </c>
      <c r="B3" s="61"/>
      <c r="C3" s="61"/>
    </row>
    <row r="4" s="37" customFormat="1" ht="25" customHeight="1" spans="1:3">
      <c r="A4" s="70"/>
      <c r="B4" s="70"/>
      <c r="C4" s="71" t="s">
        <v>1907</v>
      </c>
    </row>
    <row r="5" s="37" customFormat="1" ht="32" customHeight="1" spans="1:3">
      <c r="A5" s="44" t="s">
        <v>1924</v>
      </c>
      <c r="B5" s="44" t="s">
        <v>1863</v>
      </c>
      <c r="C5" s="44" t="s">
        <v>1925</v>
      </c>
    </row>
    <row r="6" s="37" customFormat="1" ht="32" customHeight="1" spans="1:3">
      <c r="A6" s="67" t="s">
        <v>1941</v>
      </c>
      <c r="B6" s="68">
        <v>22.54</v>
      </c>
      <c r="C6" s="68">
        <v>22.54</v>
      </c>
    </row>
    <row r="7" s="37" customFormat="1" ht="32" customHeight="1" spans="1:3">
      <c r="A7" s="67" t="s">
        <v>1942</v>
      </c>
      <c r="B7" s="68">
        <v>31.36</v>
      </c>
      <c r="C7" s="68">
        <v>31.36</v>
      </c>
    </row>
    <row r="8" s="37" customFormat="1" ht="32" customHeight="1" spans="1:3">
      <c r="A8" s="67" t="s">
        <v>1943</v>
      </c>
      <c r="B8" s="68"/>
      <c r="C8" s="68">
        <v>9.19</v>
      </c>
    </row>
    <row r="9" s="37" customFormat="1" ht="32" customHeight="1" spans="1:3">
      <c r="A9" s="67" t="s">
        <v>1944</v>
      </c>
      <c r="B9" s="68">
        <v>0.43</v>
      </c>
      <c r="C9" s="68">
        <v>0.43</v>
      </c>
    </row>
    <row r="10" s="37" customFormat="1" ht="32" customHeight="1" spans="1:3">
      <c r="A10" s="67" t="s">
        <v>1945</v>
      </c>
      <c r="B10" s="68">
        <v>31.3</v>
      </c>
      <c r="C10" s="68">
        <v>31.3</v>
      </c>
    </row>
    <row r="11" s="37" customFormat="1" ht="32" customHeight="1" spans="1:3">
      <c r="A11" s="67" t="s">
        <v>1946</v>
      </c>
      <c r="B11" s="68"/>
      <c r="C11" s="68"/>
    </row>
    <row r="12" s="37" customFormat="1" ht="32" customHeight="1" spans="1:3">
      <c r="A12" s="67" t="s">
        <v>1947</v>
      </c>
      <c r="B12" s="68">
        <v>31.36</v>
      </c>
      <c r="C12" s="68">
        <v>31.36</v>
      </c>
    </row>
    <row r="13" s="39" customFormat="1" ht="72" customHeight="1" spans="1:3">
      <c r="A13" s="49" t="s">
        <v>1948</v>
      </c>
      <c r="B13" s="49"/>
      <c r="C13" s="49"/>
    </row>
    <row r="14" s="37" customFormat="1" ht="31" customHeight="1" spans="1:3">
      <c r="A14" s="69"/>
      <c r="B14" s="69"/>
      <c r="C14" s="69"/>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C14"/>
  <sheetViews>
    <sheetView workbookViewId="0">
      <selection activeCell="A3" sqref="A3:C3"/>
    </sheetView>
  </sheetViews>
  <sheetFormatPr defaultColWidth="10" defaultRowHeight="13.5" outlineLevelCol="2"/>
  <cols>
    <col min="1" max="1" width="59.3833333333333" style="37" customWidth="1"/>
    <col min="2" max="3" width="25.6333333333333" style="37" customWidth="1"/>
    <col min="4" max="4" width="9.76666666666667" style="37" customWidth="1"/>
    <col min="5" max="16384" width="10" style="37"/>
  </cols>
  <sheetData>
    <row r="1" s="37" customFormat="1" ht="24" customHeight="1"/>
    <row r="2" s="37" customFormat="1" ht="14.3" customHeight="1" spans="1:1">
      <c r="A2" s="65"/>
    </row>
    <row r="3" s="37" customFormat="1" ht="28.6" customHeight="1" spans="1:3">
      <c r="A3" s="61" t="s">
        <v>1949</v>
      </c>
      <c r="B3" s="61"/>
      <c r="C3" s="61"/>
    </row>
    <row r="4" s="38" customFormat="1" ht="25" customHeight="1" spans="1:3">
      <c r="A4" s="66"/>
      <c r="B4" s="66"/>
      <c r="C4" s="52" t="s">
        <v>1907</v>
      </c>
    </row>
    <row r="5" s="38" customFormat="1" ht="32" customHeight="1" spans="1:3">
      <c r="A5" s="44" t="s">
        <v>1924</v>
      </c>
      <c r="B5" s="44" t="s">
        <v>1863</v>
      </c>
      <c r="C5" s="44" t="s">
        <v>1925</v>
      </c>
    </row>
    <row r="6" s="38" customFormat="1" ht="32" customHeight="1" spans="1:3">
      <c r="A6" s="67" t="s">
        <v>1941</v>
      </c>
      <c r="B6" s="68">
        <v>22.54</v>
      </c>
      <c r="C6" s="68">
        <v>22.54</v>
      </c>
    </row>
    <row r="7" s="38" customFormat="1" ht="32" customHeight="1" spans="1:3">
      <c r="A7" s="67" t="s">
        <v>1942</v>
      </c>
      <c r="B7" s="68">
        <v>31.36</v>
      </c>
      <c r="C7" s="68">
        <v>31.36</v>
      </c>
    </row>
    <row r="8" s="38" customFormat="1" ht="32" customHeight="1" spans="1:3">
      <c r="A8" s="67" t="s">
        <v>1943</v>
      </c>
      <c r="B8" s="68"/>
      <c r="C8" s="68">
        <v>9.19</v>
      </c>
    </row>
    <row r="9" s="38" customFormat="1" ht="32" customHeight="1" spans="1:3">
      <c r="A9" s="67" t="s">
        <v>1944</v>
      </c>
      <c r="B9" s="68">
        <v>0.43</v>
      </c>
      <c r="C9" s="68">
        <v>0.43</v>
      </c>
    </row>
    <row r="10" s="38" customFormat="1" ht="32" customHeight="1" spans="1:3">
      <c r="A10" s="67" t="s">
        <v>1945</v>
      </c>
      <c r="B10" s="68">
        <v>31.3</v>
      </c>
      <c r="C10" s="68">
        <v>31.3</v>
      </c>
    </row>
    <row r="11" s="38" customFormat="1" ht="32" customHeight="1" spans="1:3">
      <c r="A11" s="67" t="s">
        <v>1950</v>
      </c>
      <c r="B11" s="68"/>
      <c r="C11" s="68"/>
    </row>
    <row r="12" s="38" customFormat="1" ht="32" customHeight="1" spans="1:3">
      <c r="A12" s="67" t="s">
        <v>1951</v>
      </c>
      <c r="B12" s="68">
        <v>31.36</v>
      </c>
      <c r="C12" s="68">
        <v>31.36</v>
      </c>
    </row>
    <row r="13" s="39" customFormat="1" ht="65" customHeight="1" spans="1:3">
      <c r="A13" s="49" t="s">
        <v>1952</v>
      </c>
      <c r="B13" s="49"/>
      <c r="C13" s="49"/>
    </row>
    <row r="14" s="37" customFormat="1" ht="31" customHeight="1" spans="1:3">
      <c r="A14" s="69"/>
      <c r="B14" s="69"/>
      <c r="C14" s="69"/>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D28"/>
  <sheetViews>
    <sheetView workbookViewId="0">
      <selection activeCell="J20" sqref="J20"/>
    </sheetView>
  </sheetViews>
  <sheetFormatPr defaultColWidth="10" defaultRowHeight="13.5" outlineLevelCol="3"/>
  <cols>
    <col min="1" max="1" width="36" style="37" customWidth="1"/>
    <col min="2" max="4" width="15.6333333333333" style="37" customWidth="1"/>
    <col min="5" max="5" width="9.76666666666667" style="37" customWidth="1"/>
    <col min="6" max="16384" width="10" style="37"/>
  </cols>
  <sheetData>
    <row r="1" s="37" customFormat="1" ht="22" customHeight="1"/>
    <row r="2" s="37" customFormat="1" ht="14.3" customHeight="1" spans="1:1">
      <c r="A2" s="60"/>
    </row>
    <row r="3" s="37" customFormat="1" ht="63" customHeight="1" spans="1:4">
      <c r="A3" s="61" t="s">
        <v>1953</v>
      </c>
      <c r="B3" s="61"/>
      <c r="C3" s="61"/>
      <c r="D3" s="61"/>
    </row>
    <row r="4" s="38" customFormat="1" ht="30" customHeight="1" spans="4:4">
      <c r="D4" s="52" t="s">
        <v>1907</v>
      </c>
    </row>
    <row r="5" s="38" customFormat="1" ht="25" customHeight="1" spans="1:4">
      <c r="A5" s="44" t="s">
        <v>1924</v>
      </c>
      <c r="B5" s="44" t="s">
        <v>1954</v>
      </c>
      <c r="C5" s="44" t="s">
        <v>1955</v>
      </c>
      <c r="D5" s="44" t="s">
        <v>1956</v>
      </c>
    </row>
    <row r="6" s="38" customFormat="1" ht="25" customHeight="1" spans="1:4">
      <c r="A6" s="62" t="s">
        <v>1957</v>
      </c>
      <c r="B6" s="46" t="s">
        <v>1958</v>
      </c>
      <c r="C6" s="54">
        <f>SUM(C7+C9)</f>
        <v>29</v>
      </c>
      <c r="D6" s="54">
        <f>SUM(D7+D9)</f>
        <v>29</v>
      </c>
    </row>
    <row r="7" s="38" customFormat="1" ht="25" customHeight="1" spans="1:4">
      <c r="A7" s="63" t="s">
        <v>1959</v>
      </c>
      <c r="B7" s="46" t="s">
        <v>1915</v>
      </c>
      <c r="C7" s="54">
        <f>SUM(C8)</f>
        <v>19.81</v>
      </c>
      <c r="D7" s="54">
        <f>SUM(D8)</f>
        <v>19.81</v>
      </c>
    </row>
    <row r="8" s="38" customFormat="1" ht="25" customHeight="1" spans="1:4">
      <c r="A8" s="63" t="s">
        <v>1960</v>
      </c>
      <c r="B8" s="46" t="s">
        <v>1916</v>
      </c>
      <c r="C8" s="54">
        <v>19.81</v>
      </c>
      <c r="D8" s="54">
        <v>19.81</v>
      </c>
    </row>
    <row r="9" s="38" customFormat="1" ht="25" customHeight="1" spans="1:4">
      <c r="A9" s="63" t="s">
        <v>1961</v>
      </c>
      <c r="B9" s="46" t="s">
        <v>1962</v>
      </c>
      <c r="C9" s="54">
        <f>SUM(C10)</f>
        <v>9.19</v>
      </c>
      <c r="D9" s="54">
        <f>SUM(D10)</f>
        <v>9.19</v>
      </c>
    </row>
    <row r="10" s="38" customFormat="1" ht="25" customHeight="1" spans="1:4">
      <c r="A10" s="63" t="s">
        <v>1960</v>
      </c>
      <c r="B10" s="46" t="s">
        <v>1918</v>
      </c>
      <c r="C10" s="54">
        <v>9.19</v>
      </c>
      <c r="D10" s="54">
        <v>9.19</v>
      </c>
    </row>
    <row r="11" s="38" customFormat="1" ht="25" customHeight="1" spans="1:4">
      <c r="A11" s="62" t="s">
        <v>1963</v>
      </c>
      <c r="B11" s="46" t="s">
        <v>1964</v>
      </c>
      <c r="C11" s="54">
        <f>SUM(C12:C13)</f>
        <v>9.5</v>
      </c>
      <c r="D11" s="54">
        <f>SUM(D12:D13)</f>
        <v>9.5</v>
      </c>
    </row>
    <row r="12" s="38" customFormat="1" ht="25" customHeight="1" spans="1:4">
      <c r="A12" s="63" t="s">
        <v>1959</v>
      </c>
      <c r="B12" s="46" t="s">
        <v>1965</v>
      </c>
      <c r="C12" s="54">
        <v>9.07</v>
      </c>
      <c r="D12" s="54">
        <v>9.07</v>
      </c>
    </row>
    <row r="13" s="38" customFormat="1" ht="25" customHeight="1" spans="1:4">
      <c r="A13" s="63" t="s">
        <v>1961</v>
      </c>
      <c r="B13" s="46" t="s">
        <v>1966</v>
      </c>
      <c r="C13" s="54">
        <v>0.43</v>
      </c>
      <c r="D13" s="54">
        <v>0.43</v>
      </c>
    </row>
    <row r="14" s="38" customFormat="1" ht="25" customHeight="1" spans="1:4">
      <c r="A14" s="62" t="s">
        <v>1967</v>
      </c>
      <c r="B14" s="46" t="s">
        <v>1968</v>
      </c>
      <c r="C14" s="54">
        <f>SUM(C15:C16)</f>
        <v>1.7</v>
      </c>
      <c r="D14" s="54">
        <f>SUM(D15:D16)</f>
        <v>1.7</v>
      </c>
    </row>
    <row r="15" s="38" customFormat="1" ht="25" customHeight="1" spans="1:4">
      <c r="A15" s="63" t="s">
        <v>1959</v>
      </c>
      <c r="B15" s="46" t="s">
        <v>1969</v>
      </c>
      <c r="C15" s="54">
        <v>0.88</v>
      </c>
      <c r="D15" s="54">
        <v>0.88</v>
      </c>
    </row>
    <row r="16" s="38" customFormat="1" ht="25" customHeight="1" spans="1:4">
      <c r="A16" s="63" t="s">
        <v>1961</v>
      </c>
      <c r="B16" s="46" t="s">
        <v>1970</v>
      </c>
      <c r="C16" s="54">
        <v>0.82</v>
      </c>
      <c r="D16" s="54">
        <v>0.82</v>
      </c>
    </row>
    <row r="17" s="38" customFormat="1" ht="25" customHeight="1" spans="1:4">
      <c r="A17" s="62" t="s">
        <v>1971</v>
      </c>
      <c r="B17" s="46" t="s">
        <v>1972</v>
      </c>
      <c r="C17" s="54">
        <f>SUM(C18+C21)</f>
        <v>0.77</v>
      </c>
      <c r="D17" s="54">
        <f>SUM(D18+D21)</f>
        <v>0.77</v>
      </c>
    </row>
    <row r="18" s="38" customFormat="1" ht="25" customHeight="1" spans="1:4">
      <c r="A18" s="63" t="s">
        <v>1959</v>
      </c>
      <c r="B18" s="46" t="s">
        <v>1973</v>
      </c>
      <c r="C18" s="54">
        <f>SUM(C19:C20)</f>
        <v>0.61</v>
      </c>
      <c r="D18" s="54">
        <f>SUM(D19:D20)</f>
        <v>0.61</v>
      </c>
    </row>
    <row r="19" s="38" customFormat="1" ht="25" customHeight="1" spans="1:4">
      <c r="A19" s="63" t="s">
        <v>1974</v>
      </c>
      <c r="B19" s="46"/>
      <c r="C19" s="54">
        <v>0.53</v>
      </c>
      <c r="D19" s="54">
        <v>0.53</v>
      </c>
    </row>
    <row r="20" s="38" customFormat="1" ht="25" customHeight="1" spans="1:4">
      <c r="A20" s="63" t="s">
        <v>1975</v>
      </c>
      <c r="B20" s="46" t="s">
        <v>1976</v>
      </c>
      <c r="C20" s="54">
        <v>0.08</v>
      </c>
      <c r="D20" s="54">
        <v>0.08</v>
      </c>
    </row>
    <row r="21" s="38" customFormat="1" ht="25" customHeight="1" spans="1:4">
      <c r="A21" s="63" t="s">
        <v>1961</v>
      </c>
      <c r="B21" s="46" t="s">
        <v>1977</v>
      </c>
      <c r="C21" s="54">
        <f>SUM(C22:C23)</f>
        <v>0.16</v>
      </c>
      <c r="D21" s="54">
        <f>SUM(D22:D23)</f>
        <v>0.16</v>
      </c>
    </row>
    <row r="22" s="38" customFormat="1" ht="25" customHeight="1" spans="1:4">
      <c r="A22" s="63" t="s">
        <v>1974</v>
      </c>
      <c r="B22" s="46"/>
      <c r="C22" s="54">
        <v>0.14</v>
      </c>
      <c r="D22" s="54">
        <v>0.14</v>
      </c>
    </row>
    <row r="23" s="38" customFormat="1" ht="25" customHeight="1" spans="1:4">
      <c r="A23" s="63" t="s">
        <v>1978</v>
      </c>
      <c r="B23" s="46" t="s">
        <v>1979</v>
      </c>
      <c r="C23" s="54">
        <v>0.02</v>
      </c>
      <c r="D23" s="54">
        <v>0.02</v>
      </c>
    </row>
    <row r="24" s="38" customFormat="1" ht="25" customHeight="1" spans="1:4">
      <c r="A24" s="62" t="s">
        <v>1980</v>
      </c>
      <c r="B24" s="46" t="s">
        <v>1981</v>
      </c>
      <c r="C24" s="54">
        <f>SUM(C25:C26)</f>
        <v>2.2</v>
      </c>
      <c r="D24" s="54">
        <f>SUM(D25:D26)</f>
        <v>2.2</v>
      </c>
    </row>
    <row r="25" s="38" customFormat="1" ht="25" customHeight="1" spans="1:4">
      <c r="A25" s="63" t="s">
        <v>1959</v>
      </c>
      <c r="B25" s="46" t="s">
        <v>1982</v>
      </c>
      <c r="C25" s="54">
        <v>1.2</v>
      </c>
      <c r="D25" s="54">
        <v>1.2</v>
      </c>
    </row>
    <row r="26" s="38" customFormat="1" ht="25" customHeight="1" spans="1:4">
      <c r="A26" s="63" t="s">
        <v>1961</v>
      </c>
      <c r="B26" s="46" t="s">
        <v>1983</v>
      </c>
      <c r="C26" s="54">
        <v>1</v>
      </c>
      <c r="D26" s="54">
        <v>1</v>
      </c>
    </row>
    <row r="27" s="39" customFormat="1" ht="70" customHeight="1" spans="1:4">
      <c r="A27" s="64" t="s">
        <v>1984</v>
      </c>
      <c r="B27" s="64"/>
      <c r="C27" s="64"/>
      <c r="D27" s="64"/>
    </row>
    <row r="28" s="37" customFormat="1" ht="25" customHeight="1" spans="1:4">
      <c r="A28" s="65"/>
      <c r="B28" s="65"/>
      <c r="C28" s="65"/>
      <c r="D28" s="65"/>
    </row>
  </sheetData>
  <mergeCells count="3">
    <mergeCell ref="A3:D3"/>
    <mergeCell ref="A27:D27"/>
    <mergeCell ref="A28:D28"/>
  </mergeCells>
  <printOptions horizontalCentered="1"/>
  <pageMargins left="0.708333333333333" right="0.708333333333333" top="0.393055555555556" bottom="0.751388888888889" header="0.306944444444444" footer="0.306944444444444"/>
  <pageSetup paperSize="9" fitToHeight="200" orientation="portrait" horizontalDpi="600" verticalDpi="600"/>
  <headerFooter>
    <oddFooter>&amp;C&amp;16-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F44"/>
  <sheetViews>
    <sheetView showGridLines="0" showZeros="0" view="pageBreakPreview" zoomScaleNormal="90" workbookViewId="0">
      <pane ySplit="3" topLeftCell="A4" activePane="bottomLeft" state="frozen"/>
      <selection/>
      <selection pane="bottomLeft" activeCell="J38" sqref="J38"/>
    </sheetView>
  </sheetViews>
  <sheetFormatPr defaultColWidth="9" defaultRowHeight="14.25" outlineLevelCol="5"/>
  <cols>
    <col min="1" max="1" width="14.5" style="152" customWidth="1"/>
    <col min="2" max="2" width="50.75" style="152" customWidth="1"/>
    <col min="3" max="5" width="20.6333333333333" style="152" customWidth="1"/>
    <col min="6" max="16384" width="9" style="261"/>
  </cols>
  <sheetData>
    <row r="1" s="430" customFormat="1" ht="45" customHeight="1" spans="1:6">
      <c r="A1" s="432"/>
      <c r="B1" s="432" t="s">
        <v>127</v>
      </c>
      <c r="C1" s="432"/>
      <c r="D1" s="432"/>
      <c r="E1" s="432"/>
      <c r="F1" s="433"/>
    </row>
    <row r="2" ht="18.95" customHeight="1" spans="2:5">
      <c r="B2" s="472"/>
      <c r="C2" s="341"/>
      <c r="D2" s="341"/>
      <c r="E2" s="473" t="s">
        <v>1</v>
      </c>
    </row>
    <row r="3" s="469" customFormat="1" ht="45" customHeight="1" spans="1:6">
      <c r="A3" s="474" t="s">
        <v>2</v>
      </c>
      <c r="B3" s="344" t="s">
        <v>3</v>
      </c>
      <c r="C3" s="170" t="s">
        <v>128</v>
      </c>
      <c r="D3" s="170" t="s">
        <v>5</v>
      </c>
      <c r="E3" s="170" t="s">
        <v>129</v>
      </c>
      <c r="F3" s="267"/>
    </row>
    <row r="4" ht="32.1" customHeight="1" spans="1:6">
      <c r="A4" s="475" t="s">
        <v>7</v>
      </c>
      <c r="B4" s="476" t="s">
        <v>8</v>
      </c>
      <c r="C4" s="103">
        <f>SUM(C5:C19)</f>
        <v>90067</v>
      </c>
      <c r="D4" s="448">
        <f>SUM(D5:D19)</f>
        <v>95100</v>
      </c>
      <c r="E4" s="300">
        <f>(D4-C4)/C4</f>
        <v>0.056</v>
      </c>
      <c r="F4" s="271"/>
    </row>
    <row r="5" ht="32.1" customHeight="1" spans="1:6">
      <c r="A5" s="355" t="s">
        <v>9</v>
      </c>
      <c r="B5" s="477" t="s">
        <v>10</v>
      </c>
      <c r="C5" s="328">
        <v>40860</v>
      </c>
      <c r="D5" s="478">
        <v>44000</v>
      </c>
      <c r="E5" s="300">
        <f>(D5-C5)/C5</f>
        <v>0.077</v>
      </c>
      <c r="F5" s="271"/>
    </row>
    <row r="6" ht="32.1" customHeight="1" spans="1:6">
      <c r="A6" s="355" t="s">
        <v>11</v>
      </c>
      <c r="B6" s="477" t="s">
        <v>12</v>
      </c>
      <c r="C6" s="328">
        <v>2120</v>
      </c>
      <c r="D6" s="478">
        <v>2200</v>
      </c>
      <c r="E6" s="300">
        <f>(D6-C6)/C6</f>
        <v>0.038</v>
      </c>
      <c r="F6" s="271"/>
    </row>
    <row r="7" ht="32.1" customHeight="1" spans="1:6">
      <c r="A7" s="355" t="s">
        <v>13</v>
      </c>
      <c r="B7" s="477" t="s">
        <v>14</v>
      </c>
      <c r="C7" s="328">
        <v>910</v>
      </c>
      <c r="D7" s="478">
        <v>1000</v>
      </c>
      <c r="E7" s="300">
        <f>(D7-C7)/C7</f>
        <v>0.099</v>
      </c>
      <c r="F7" s="271"/>
    </row>
    <row r="8" customFormat="1" ht="32.1" customHeight="1" spans="1:6">
      <c r="A8" s="479" t="s">
        <v>15</v>
      </c>
      <c r="B8" s="480" t="s">
        <v>16</v>
      </c>
      <c r="C8" s="328">
        <v>1031</v>
      </c>
      <c r="D8" s="478">
        <v>1100</v>
      </c>
      <c r="E8" s="300">
        <f t="shared" ref="E8:E40" si="0">(D8-C8)/C8</f>
        <v>0.067</v>
      </c>
      <c r="F8" s="271" t="str">
        <f>IF(LEN(A8)=3,"是",IF(B8&lt;&gt;"",IF(SUM(C8:D8)&lt;&gt;0,"是","否"),"是"))</f>
        <v>是</v>
      </c>
    </row>
    <row r="9" ht="32.1" customHeight="1" spans="1:6">
      <c r="A9" s="355" t="s">
        <v>17</v>
      </c>
      <c r="B9" s="477" t="s">
        <v>18</v>
      </c>
      <c r="C9" s="328">
        <v>3703</v>
      </c>
      <c r="D9" s="478">
        <v>4000</v>
      </c>
      <c r="E9" s="300">
        <f t="shared" si="0"/>
        <v>0.08</v>
      </c>
      <c r="F9" s="271"/>
    </row>
    <row r="10" customFormat="1" ht="32.1" customHeight="1" spans="1:6">
      <c r="A10" s="479" t="s">
        <v>19</v>
      </c>
      <c r="B10" s="480" t="s">
        <v>20</v>
      </c>
      <c r="C10" s="328">
        <v>2156</v>
      </c>
      <c r="D10" s="478">
        <v>2300</v>
      </c>
      <c r="E10" s="300">
        <f t="shared" si="0"/>
        <v>0.067</v>
      </c>
      <c r="F10" s="271" t="str">
        <f>IF(LEN(A10)=3,"是",IF(B10&lt;&gt;"",IF(SUM(C10:D10)&lt;&gt;0,"是","否"),"是"))</f>
        <v>是</v>
      </c>
    </row>
    <row r="11" customFormat="1" ht="32.1" customHeight="1" spans="1:6">
      <c r="A11" s="479" t="s">
        <v>21</v>
      </c>
      <c r="B11" s="480" t="s">
        <v>22</v>
      </c>
      <c r="C11" s="328">
        <v>4756</v>
      </c>
      <c r="D11" s="478">
        <v>5000</v>
      </c>
      <c r="E11" s="300">
        <f t="shared" si="0"/>
        <v>0.051</v>
      </c>
      <c r="F11" s="271" t="str">
        <f>IF(LEN(A11)=3,"是",IF(B11&lt;&gt;"",IF(SUM(C11:D11)&lt;&gt;0,"是","否"),"是"))</f>
        <v>是</v>
      </c>
    </row>
    <row r="12" customFormat="1" ht="32.1" customHeight="1" spans="1:6">
      <c r="A12" s="479" t="s">
        <v>23</v>
      </c>
      <c r="B12" s="480" t="s">
        <v>24</v>
      </c>
      <c r="C12" s="328">
        <v>3429</v>
      </c>
      <c r="D12" s="478">
        <v>3500</v>
      </c>
      <c r="E12" s="300">
        <f t="shared" si="0"/>
        <v>0.021</v>
      </c>
      <c r="F12" s="271" t="str">
        <f>IF(LEN(A12)=3,"是",IF(B12&lt;&gt;"",IF(SUM(C12:D12)&lt;&gt;0,"是","否"),"是"))</f>
        <v>是</v>
      </c>
    </row>
    <row r="13" customFormat="1" ht="32.1" customHeight="1" spans="1:6">
      <c r="A13" s="479" t="s">
        <v>25</v>
      </c>
      <c r="B13" s="480" t="s">
        <v>26</v>
      </c>
      <c r="C13" s="328">
        <v>7922</v>
      </c>
      <c r="D13" s="478">
        <v>8200</v>
      </c>
      <c r="E13" s="300">
        <f t="shared" si="0"/>
        <v>0.035</v>
      </c>
      <c r="F13" s="271" t="str">
        <f>IF(LEN(A13)=3,"是",IF(B13&lt;&gt;"",IF(SUM(C13:D13)&lt;&gt;0,"是","否"),"是"))</f>
        <v>是</v>
      </c>
    </row>
    <row r="14" customFormat="1" ht="32.1" customHeight="1" spans="1:6">
      <c r="A14" s="479" t="s">
        <v>27</v>
      </c>
      <c r="B14" s="480" t="s">
        <v>28</v>
      </c>
      <c r="C14" s="328">
        <v>2229</v>
      </c>
      <c r="D14" s="478">
        <v>2300</v>
      </c>
      <c r="E14" s="300">
        <f t="shared" si="0"/>
        <v>0.032</v>
      </c>
      <c r="F14" s="271" t="str">
        <f>IF(LEN(A14)=3,"是",IF(B14&lt;&gt;"",IF(SUM(C14:D14)&lt;&gt;0,"是","否"),"是"))</f>
        <v>是</v>
      </c>
    </row>
    <row r="15" ht="32.1" customHeight="1" spans="1:6">
      <c r="A15" s="355" t="s">
        <v>29</v>
      </c>
      <c r="B15" s="477" t="s">
        <v>30</v>
      </c>
      <c r="C15" s="328">
        <v>1451</v>
      </c>
      <c r="D15" s="478">
        <v>1500</v>
      </c>
      <c r="E15" s="300">
        <f t="shared" si="0"/>
        <v>0.034</v>
      </c>
      <c r="F15" s="271"/>
    </row>
    <row r="16" customFormat="1" ht="32.1" customHeight="1" spans="1:6">
      <c r="A16" s="479" t="s">
        <v>31</v>
      </c>
      <c r="B16" s="480" t="s">
        <v>32</v>
      </c>
      <c r="C16" s="328">
        <v>5743</v>
      </c>
      <c r="D16" s="478">
        <v>6000</v>
      </c>
      <c r="E16" s="300">
        <f t="shared" si="0"/>
        <v>0.045</v>
      </c>
      <c r="F16" s="271" t="str">
        <f>IF(LEN(A16)=3,"是",IF(B16&lt;&gt;"",IF(SUM(C16:D16)&lt;&gt;0,"是","否"),"是"))</f>
        <v>是</v>
      </c>
    </row>
    <row r="17" customFormat="1" ht="32.1" customHeight="1" spans="1:6">
      <c r="A17" s="479" t="s">
        <v>33</v>
      </c>
      <c r="B17" s="480" t="s">
        <v>34</v>
      </c>
      <c r="C17" s="328">
        <v>12159</v>
      </c>
      <c r="D17" s="478">
        <v>12300</v>
      </c>
      <c r="E17" s="300">
        <f t="shared" si="0"/>
        <v>0.012</v>
      </c>
      <c r="F17" s="271" t="str">
        <f>IF(LEN(A17)=3,"是",IF(B17&lt;&gt;"",IF(SUM(C17:D17)&lt;&gt;0,"是","否"),"是"))</f>
        <v>是</v>
      </c>
    </row>
    <row r="18" customFormat="1" ht="32.1" customHeight="1" spans="1:6">
      <c r="A18" s="479" t="s">
        <v>35</v>
      </c>
      <c r="B18" s="480" t="s">
        <v>36</v>
      </c>
      <c r="C18" s="328">
        <v>1598</v>
      </c>
      <c r="D18" s="478">
        <v>1700</v>
      </c>
      <c r="E18" s="300">
        <f t="shared" si="0"/>
        <v>0.064</v>
      </c>
      <c r="F18" s="271" t="str">
        <f>IF(LEN(A18)=3,"是",IF(B18&lt;&gt;"",IF(SUM(C18:D18)&lt;&gt;0,"是","否"),"是"))</f>
        <v>是</v>
      </c>
    </row>
    <row r="19" customFormat="1" ht="32.1" customHeight="1" spans="1:6">
      <c r="A19" s="527" t="s">
        <v>130</v>
      </c>
      <c r="B19" s="480" t="s">
        <v>38</v>
      </c>
      <c r="C19" s="328"/>
      <c r="D19" s="478"/>
      <c r="E19" s="300"/>
      <c r="F19" s="271" t="str">
        <f>IF(LEN(A19)=3,"是",IF(B19&lt;&gt;"",IF(SUM(C19:D19)&lt;&gt;0,"是","否"),"是"))</f>
        <v>否</v>
      </c>
    </row>
    <row r="20" ht="32.1" customHeight="1" spans="1:6">
      <c r="A20" s="351" t="s">
        <v>39</v>
      </c>
      <c r="B20" s="476" t="s">
        <v>40</v>
      </c>
      <c r="C20" s="103">
        <f>SUM(C21:C28)</f>
        <v>22294</v>
      </c>
      <c r="D20" s="448">
        <f>SUM(D21:D28)</f>
        <v>20600</v>
      </c>
      <c r="E20" s="300">
        <f t="shared" si="0"/>
        <v>-0.076</v>
      </c>
      <c r="F20" s="271"/>
    </row>
    <row r="21" ht="32.1" customHeight="1" spans="1:6">
      <c r="A21" s="481" t="s">
        <v>41</v>
      </c>
      <c r="B21" s="477" t="s">
        <v>42</v>
      </c>
      <c r="C21" s="328">
        <v>5818</v>
      </c>
      <c r="D21" s="478">
        <v>5700</v>
      </c>
      <c r="E21" s="300">
        <f t="shared" si="0"/>
        <v>-0.02</v>
      </c>
      <c r="F21" s="271"/>
    </row>
    <row r="22" ht="32.1" customHeight="1" spans="1:6">
      <c r="A22" s="355" t="s">
        <v>43</v>
      </c>
      <c r="B22" s="482" t="s">
        <v>44</v>
      </c>
      <c r="C22" s="328">
        <v>6677</v>
      </c>
      <c r="D22" s="478">
        <v>6400</v>
      </c>
      <c r="E22" s="300">
        <f t="shared" si="0"/>
        <v>-0.041</v>
      </c>
      <c r="F22" s="271"/>
    </row>
    <row r="23" ht="32.1" customHeight="1" spans="1:6">
      <c r="A23" s="355" t="s">
        <v>45</v>
      </c>
      <c r="B23" s="477" t="s">
        <v>46</v>
      </c>
      <c r="C23" s="328">
        <v>5116</v>
      </c>
      <c r="D23" s="478">
        <v>5000</v>
      </c>
      <c r="E23" s="300">
        <f t="shared" si="0"/>
        <v>-0.023</v>
      </c>
      <c r="F23" s="271"/>
    </row>
    <row r="24" ht="32.1" customHeight="1" spans="1:6">
      <c r="A24" s="355" t="s">
        <v>47</v>
      </c>
      <c r="B24" s="477" t="s">
        <v>48</v>
      </c>
      <c r="C24" s="328"/>
      <c r="D24" s="478"/>
      <c r="E24" s="300"/>
      <c r="F24" s="271"/>
    </row>
    <row r="25" ht="32.1" customHeight="1" spans="1:6">
      <c r="A25" s="355" t="s">
        <v>49</v>
      </c>
      <c r="B25" s="477" t="s">
        <v>50</v>
      </c>
      <c r="C25" s="328">
        <v>4679</v>
      </c>
      <c r="D25" s="478">
        <v>3500</v>
      </c>
      <c r="E25" s="300">
        <f t="shared" si="0"/>
        <v>-0.252</v>
      </c>
      <c r="F25" s="271"/>
    </row>
    <row r="26" customFormat="1" ht="32.1" customHeight="1" spans="1:6">
      <c r="A26" s="479" t="s">
        <v>51</v>
      </c>
      <c r="B26" s="480" t="s">
        <v>52</v>
      </c>
      <c r="C26" s="328"/>
      <c r="D26" s="478"/>
      <c r="E26" s="300"/>
      <c r="F26" s="271" t="str">
        <f>IF(LEN(A26)=3,"是",IF(B26&lt;&gt;"",IF(SUM(C26:D26)&lt;&gt;0,"是","否"),"是"))</f>
        <v>否</v>
      </c>
    </row>
    <row r="27" ht="32.1" customHeight="1" spans="1:6">
      <c r="A27" s="355" t="s">
        <v>53</v>
      </c>
      <c r="B27" s="477" t="s">
        <v>54</v>
      </c>
      <c r="C27" s="328">
        <v>4</v>
      </c>
      <c r="D27" s="478"/>
      <c r="E27" s="300">
        <f t="shared" si="0"/>
        <v>-1</v>
      </c>
      <c r="F27" s="271"/>
    </row>
    <row r="28" ht="32.1" customHeight="1" spans="1:6">
      <c r="A28" s="355" t="s">
        <v>55</v>
      </c>
      <c r="B28" s="477" t="s">
        <v>56</v>
      </c>
      <c r="C28" s="328"/>
      <c r="D28" s="478">
        <f>[3]表8公共预算!D29</f>
        <v>0</v>
      </c>
      <c r="E28" s="300"/>
      <c r="F28" s="271"/>
    </row>
    <row r="29" ht="32.1" customHeight="1" spans="1:6">
      <c r="A29" s="355"/>
      <c r="B29" s="477"/>
      <c r="C29" s="101"/>
      <c r="D29" s="483"/>
      <c r="E29" s="300"/>
      <c r="F29" s="271"/>
    </row>
    <row r="30" s="340" customFormat="1" ht="32.1" customHeight="1" spans="1:6">
      <c r="A30" s="484"/>
      <c r="B30" s="485" t="s">
        <v>131</v>
      </c>
      <c r="C30" s="330">
        <v>112361</v>
      </c>
      <c r="D30" s="330">
        <v>115700</v>
      </c>
      <c r="E30" s="300">
        <f t="shared" si="0"/>
        <v>0.03</v>
      </c>
      <c r="F30" s="271"/>
    </row>
    <row r="31" ht="32.1" customHeight="1" spans="1:6">
      <c r="A31" s="351">
        <v>105</v>
      </c>
      <c r="B31" s="188" t="s">
        <v>58</v>
      </c>
      <c r="C31" s="330">
        <v>198101</v>
      </c>
      <c r="D31" s="330">
        <v>5310</v>
      </c>
      <c r="E31" s="300">
        <f t="shared" si="0"/>
        <v>-0.973</v>
      </c>
      <c r="F31" s="271"/>
    </row>
    <row r="32" ht="32.1" customHeight="1" spans="1:6">
      <c r="A32" s="486">
        <v>110</v>
      </c>
      <c r="B32" s="487" t="s">
        <v>59</v>
      </c>
      <c r="C32" s="103"/>
      <c r="D32" s="448"/>
      <c r="E32" s="300"/>
      <c r="F32" s="271"/>
    </row>
    <row r="33" ht="32.1" customHeight="1" spans="1:6">
      <c r="A33" s="380">
        <v>11001</v>
      </c>
      <c r="B33" s="321" t="s">
        <v>60</v>
      </c>
      <c r="C33" s="328">
        <v>6599</v>
      </c>
      <c r="D33" s="328">
        <v>6620</v>
      </c>
      <c r="E33" s="300">
        <f t="shared" si="0"/>
        <v>0.003</v>
      </c>
      <c r="F33" s="271"/>
    </row>
    <row r="34" ht="32.1" customHeight="1" spans="1:6">
      <c r="A34" s="380"/>
      <c r="B34" s="321" t="s">
        <v>61</v>
      </c>
      <c r="C34" s="328">
        <v>204810</v>
      </c>
      <c r="D34" s="328">
        <v>188380</v>
      </c>
      <c r="E34" s="300">
        <f t="shared" si="0"/>
        <v>-0.08</v>
      </c>
      <c r="F34" s="271"/>
    </row>
    <row r="35" ht="32.1" customHeight="1" spans="1:6">
      <c r="A35" s="380">
        <v>11006</v>
      </c>
      <c r="B35" s="321" t="s">
        <v>132</v>
      </c>
      <c r="C35" s="101"/>
      <c r="D35" s="483"/>
      <c r="E35" s="300"/>
      <c r="F35" s="271"/>
    </row>
    <row r="36" ht="32.1" customHeight="1" spans="1:6">
      <c r="A36" s="380">
        <v>11008</v>
      </c>
      <c r="B36" s="321" t="s">
        <v>62</v>
      </c>
      <c r="C36" s="328">
        <v>3</v>
      </c>
      <c r="D36" s="328">
        <v>9000</v>
      </c>
      <c r="E36" s="300">
        <f t="shared" si="0"/>
        <v>2999</v>
      </c>
      <c r="F36" s="271"/>
    </row>
    <row r="37" ht="32.1" customHeight="1" spans="1:6">
      <c r="A37" s="380">
        <v>11009</v>
      </c>
      <c r="B37" s="321" t="s">
        <v>63</v>
      </c>
      <c r="C37" s="328">
        <v>69654</v>
      </c>
      <c r="D37" s="328">
        <v>38990</v>
      </c>
      <c r="E37" s="300">
        <f t="shared" si="0"/>
        <v>-0.44</v>
      </c>
      <c r="F37" s="271"/>
    </row>
    <row r="38" s="470" customFormat="1" ht="32.1" customHeight="1" spans="1:6">
      <c r="A38" s="488">
        <v>11013</v>
      </c>
      <c r="B38" s="489" t="s">
        <v>64</v>
      </c>
      <c r="C38" s="490">
        <v>0</v>
      </c>
      <c r="D38" s="491"/>
      <c r="E38" s="300"/>
      <c r="F38" s="271" t="str">
        <f>IF(LEN(A38)=3,"是",IF(B38&lt;&gt;"",IF(SUM(C38:D38)&lt;&gt;0,"是","否"),"是"))</f>
        <v>否</v>
      </c>
    </row>
    <row r="39" s="471" customFormat="1" ht="32.1" customHeight="1" spans="1:6">
      <c r="A39" s="380">
        <v>11015</v>
      </c>
      <c r="B39" s="329" t="s">
        <v>65</v>
      </c>
      <c r="C39" s="101">
        <v>7000</v>
      </c>
      <c r="D39" s="483"/>
      <c r="E39" s="300">
        <f t="shared" si="0"/>
        <v>-1</v>
      </c>
      <c r="F39" s="271"/>
    </row>
    <row r="40" ht="32.1" customHeight="1" spans="1:6">
      <c r="A40" s="492"/>
      <c r="B40" s="493" t="s">
        <v>66</v>
      </c>
      <c r="C40" s="330">
        <f>SUM(C31+C32+C33)</f>
        <v>204700</v>
      </c>
      <c r="D40" s="330">
        <v>364000</v>
      </c>
      <c r="E40" s="300">
        <f t="shared" si="0"/>
        <v>0.778</v>
      </c>
      <c r="F40" s="271"/>
    </row>
    <row r="41" spans="4:4">
      <c r="D41" s="494"/>
    </row>
    <row r="42" spans="4:4">
      <c r="D42" s="494"/>
    </row>
    <row r="43" spans="4:4">
      <c r="D43" s="494"/>
    </row>
    <row r="44" spans="4:4">
      <c r="D44" s="494"/>
    </row>
  </sheetData>
  <mergeCells count="1">
    <mergeCell ref="B1:E1"/>
  </mergeCells>
  <conditionalFormatting sqref="E2">
    <cfRule type="cellIs" dxfId="0" priority="59" stopIfTrue="1" operator="lessThanOrEqual">
      <formula>-1</formula>
    </cfRule>
  </conditionalFormatting>
  <conditionalFormatting sqref="A31:B31">
    <cfRule type="expression" dxfId="1" priority="65" stopIfTrue="1">
      <formula>"len($A:$A)=3"</formula>
    </cfRule>
  </conditionalFormatting>
  <conditionalFormatting sqref="C31">
    <cfRule type="expression" dxfId="1" priority="18" stopIfTrue="1">
      <formula>"len($A:$A)=3"</formula>
    </cfRule>
    <cfRule type="expression" dxfId="1" priority="17" stopIfTrue="1">
      <formula>"len($A:$A)=3"</formula>
    </cfRule>
  </conditionalFormatting>
  <conditionalFormatting sqref="D31">
    <cfRule type="expression" dxfId="1" priority="16" stopIfTrue="1">
      <formula>"len($A:$A)=3"</formula>
    </cfRule>
    <cfRule type="expression" dxfId="1" priority="15" stopIfTrue="1">
      <formula>"len($A:$A)=3"</formula>
    </cfRule>
  </conditionalFormatting>
  <conditionalFormatting sqref="C32:D32">
    <cfRule type="expression" dxfId="1" priority="64" stopIfTrue="1">
      <formula>"len($A:$A)=3"</formula>
    </cfRule>
  </conditionalFormatting>
  <conditionalFormatting sqref="C36:D36">
    <cfRule type="expression" dxfId="1" priority="9" stopIfTrue="1">
      <formula>"len($A:$A)=3"</formula>
    </cfRule>
  </conditionalFormatting>
  <conditionalFormatting sqref="C36">
    <cfRule type="expression" dxfId="1" priority="8" stopIfTrue="1">
      <formula>"len($A:$A)=3"</formula>
    </cfRule>
  </conditionalFormatting>
  <conditionalFormatting sqref="D36">
    <cfRule type="expression" dxfId="1" priority="7" stopIfTrue="1">
      <formula>"len($A:$A)=3"</formula>
    </cfRule>
  </conditionalFormatting>
  <conditionalFormatting sqref="C37">
    <cfRule type="expression" dxfId="1" priority="6" stopIfTrue="1">
      <formula>"len($A:$A)=3"</formula>
    </cfRule>
  </conditionalFormatting>
  <conditionalFormatting sqref="D37">
    <cfRule type="expression" dxfId="1" priority="5" stopIfTrue="1">
      <formula>"len($A:$A)=3"</formula>
    </cfRule>
  </conditionalFormatting>
  <conditionalFormatting sqref="D40">
    <cfRule type="expression" dxfId="1" priority="2" stopIfTrue="1">
      <formula>"len($A:$A)=3"</formula>
    </cfRule>
    <cfRule type="expression" dxfId="1" priority="1" stopIfTrue="1">
      <formula>"len($A:$A)=3"</formula>
    </cfRule>
  </conditionalFormatting>
  <conditionalFormatting sqref="B7:B8">
    <cfRule type="expression" dxfId="1" priority="57" stopIfTrue="1">
      <formula>"len($A:$A)=3"</formula>
    </cfRule>
  </conditionalFormatting>
  <conditionalFormatting sqref="B38:B39">
    <cfRule type="expression" dxfId="1" priority="33" stopIfTrue="1">
      <formula>"len($A:$A)=3"</formula>
    </cfRule>
    <cfRule type="expression" dxfId="1" priority="34" stopIfTrue="1">
      <formula>"len($A:$A)=3"</formula>
    </cfRule>
  </conditionalFormatting>
  <conditionalFormatting sqref="C5:C6">
    <cfRule type="expression" dxfId="1" priority="26" stopIfTrue="1">
      <formula>"len($A:$A)=3"</formula>
    </cfRule>
  </conditionalFormatting>
  <conditionalFormatting sqref="C5:C19">
    <cfRule type="expression" dxfId="1" priority="24" stopIfTrue="1">
      <formula>"len($A:$A)=3"</formula>
    </cfRule>
  </conditionalFormatting>
  <conditionalFormatting sqref="C7:C8">
    <cfRule type="expression" dxfId="1" priority="25" stopIfTrue="1">
      <formula>"len($A:$A)=3"</formula>
    </cfRule>
  </conditionalFormatting>
  <conditionalFormatting sqref="C21:C28">
    <cfRule type="expression" dxfId="1" priority="20" stopIfTrue="1">
      <formula>"len($A:$A)=3"</formula>
    </cfRule>
  </conditionalFormatting>
  <conditionalFormatting sqref="C33:C34">
    <cfRule type="expression" dxfId="1" priority="12" stopIfTrue="1">
      <formula>"len($A:$A)=3"</formula>
    </cfRule>
  </conditionalFormatting>
  <conditionalFormatting sqref="C38:C39">
    <cfRule type="expression" dxfId="1" priority="61" stopIfTrue="1">
      <formula>"len($A:$A)=3"</formula>
    </cfRule>
  </conditionalFormatting>
  <conditionalFormatting sqref="D5:D6">
    <cfRule type="expression" dxfId="1" priority="23" stopIfTrue="1">
      <formula>"len($A:$A)=3"</formula>
    </cfRule>
  </conditionalFormatting>
  <conditionalFormatting sqref="D5:D19">
    <cfRule type="expression" dxfId="1" priority="21" stopIfTrue="1">
      <formula>"len($A:$A)=3"</formula>
    </cfRule>
  </conditionalFormatting>
  <conditionalFormatting sqref="D7:D8">
    <cfRule type="expression" dxfId="1" priority="22" stopIfTrue="1">
      <formula>"len($A:$A)=3"</formula>
    </cfRule>
  </conditionalFormatting>
  <conditionalFormatting sqref="D21:D28">
    <cfRule type="expression" dxfId="1" priority="19" stopIfTrue="1">
      <formula>"len($A:$A)=3"</formula>
    </cfRule>
  </conditionalFormatting>
  <conditionalFormatting sqref="D33:D34">
    <cfRule type="expression" dxfId="1" priority="11" stopIfTrue="1">
      <formula>"len($A:$A)=3"</formula>
    </cfRule>
    <cfRule type="expression" dxfId="1" priority="10" stopIfTrue="1">
      <formula>"len($A:$A)=3"</formula>
    </cfRule>
  </conditionalFormatting>
  <conditionalFormatting sqref="F4:F58">
    <cfRule type="cellIs" dxfId="2" priority="49" stopIfTrue="1" operator="lessThan">
      <formula>0</formula>
    </cfRule>
  </conditionalFormatting>
  <conditionalFormatting sqref="A4:D4 A5:B19 A20:C20 A21:B28">
    <cfRule type="expression" dxfId="1" priority="55" stopIfTrue="1">
      <formula>"len($A:$A)=3"</formula>
    </cfRule>
  </conditionalFormatting>
  <conditionalFormatting sqref="B4:D4 B5:B6">
    <cfRule type="expression" dxfId="1" priority="58" stopIfTrue="1">
      <formula>"len($A:$A)=3"</formula>
    </cfRule>
  </conditionalFormatting>
  <conditionalFormatting sqref="A29:C29 C39 B40 B41:C58 D41:D44">
    <cfRule type="expression" dxfId="1" priority="66" stopIfTrue="1">
      <formula>"len($A:$A)=3"</formula>
    </cfRule>
  </conditionalFormatting>
  <conditionalFormatting sqref="B29:C29 B31 C32:D32 C38:C39">
    <cfRule type="expression" dxfId="1" priority="78" stopIfTrue="1">
      <formula>"len($A:$A)=3"</formula>
    </cfRule>
  </conditionalFormatting>
  <conditionalFormatting sqref="A32:B32 A35:C35">
    <cfRule type="expression" dxfId="1" priority="38" stopIfTrue="1">
      <formula>"len($A:$A)=3"</formula>
    </cfRule>
  </conditionalFormatting>
  <conditionalFormatting sqref="B32:B34 B39">
    <cfRule type="expression" dxfId="1" priority="39" stopIfTrue="1">
      <formula>"len($A:$A)=3"</formula>
    </cfRule>
  </conditionalFormatting>
  <conditionalFormatting sqref="A33:B34">
    <cfRule type="expression" dxfId="1" priority="37" stopIfTrue="1">
      <formula>"len($A:$A)=3"</formula>
    </cfRule>
  </conditionalFormatting>
  <conditionalFormatting sqref="C33:D34">
    <cfRule type="expression" dxfId="1" priority="14" stopIfTrue="1">
      <formula>"len($A:$A)=3"</formula>
    </cfRule>
    <cfRule type="expression" dxfId="1" priority="13" stopIfTrue="1">
      <formula>"len($A:$A)=3"</formula>
    </cfRule>
  </conditionalFormatting>
  <conditionalFormatting sqref="A36:B44">
    <cfRule type="expression" dxfId="1" priority="35" stopIfTrue="1">
      <formula>"len($A:$A)=3"</formula>
    </cfRule>
  </conditionalFormatting>
  <conditionalFormatting sqref="A38:B39">
    <cfRule type="expression" dxfId="1" priority="32" stopIfTrue="1">
      <formula>"len($A:$A)=3"</formula>
    </cfRule>
  </conditionalFormatting>
  <conditionalFormatting sqref="C40 D40">
    <cfRule type="expression" dxfId="1" priority="4" stopIfTrue="1">
      <formula>"len($A:$A)=3"</formula>
    </cfRule>
    <cfRule type="expression" dxfId="1" priority="3" stopIfTrue="1">
      <formula>"len($A:$A)=3"</formula>
    </cfRule>
  </conditionalFormatting>
  <dataValidations count="1">
    <dataValidation type="custom" allowBlank="1" showInputMessage="1" showErrorMessage="1" errorTitle="提示" error="对不起，此处只能输入数字。" sqref="D5 D6:D16 D17:D19 D21:D28">
      <formula1>OR(D5="",ISNUMBER(D5))</formula1>
    </dataValidation>
  </dataValidation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F20"/>
  <sheetViews>
    <sheetView workbookViewId="0">
      <selection activeCell="K14" sqref="K14"/>
    </sheetView>
  </sheetViews>
  <sheetFormatPr defaultColWidth="8.88333333333333" defaultRowHeight="13.5" outlineLevelCol="5"/>
  <cols>
    <col min="1" max="1" width="8.88333333333333" style="37"/>
    <col min="2" max="2" width="49.3833333333333" style="37" customWidth="1"/>
    <col min="3" max="6" width="20.6333333333333" style="37" customWidth="1"/>
    <col min="7" max="16384" width="8.88333333333333" style="37"/>
  </cols>
  <sheetData>
    <row r="1" s="37" customFormat="1" spans="1:1">
      <c r="A1" s="50"/>
    </row>
    <row r="2" s="37" customFormat="1" ht="45" customHeight="1" spans="1:6">
      <c r="A2" s="40" t="s">
        <v>1985</v>
      </c>
      <c r="B2" s="40"/>
      <c r="C2" s="40"/>
      <c r="D2" s="40"/>
      <c r="E2" s="40"/>
      <c r="F2" s="40"/>
    </row>
    <row r="3" s="38" customFormat="1" ht="18" customHeight="1" spans="2:6">
      <c r="B3" s="51" t="s">
        <v>1907</v>
      </c>
      <c r="C3" s="52"/>
      <c r="D3" s="52"/>
      <c r="E3" s="52"/>
      <c r="F3" s="52"/>
    </row>
    <row r="4" s="38" customFormat="1" ht="30" customHeight="1" spans="1:6">
      <c r="A4" s="43" t="s">
        <v>3</v>
      </c>
      <c r="B4" s="43"/>
      <c r="C4" s="44" t="s">
        <v>1913</v>
      </c>
      <c r="D4" s="44" t="s">
        <v>1955</v>
      </c>
      <c r="E4" s="44" t="s">
        <v>1956</v>
      </c>
      <c r="F4" s="44" t="s">
        <v>1986</v>
      </c>
    </row>
    <row r="5" s="38" customFormat="1" ht="30" customHeight="1" spans="1:6">
      <c r="A5" s="53" t="s">
        <v>1987</v>
      </c>
      <c r="B5" s="53"/>
      <c r="C5" s="46" t="s">
        <v>1914</v>
      </c>
      <c r="D5" s="54">
        <f t="shared" ref="D5:F5" si="0">SUM(D6:D7)</f>
        <v>67.53</v>
      </c>
      <c r="E5" s="54">
        <f t="shared" si="0"/>
        <v>67.53</v>
      </c>
      <c r="F5" s="54">
        <f t="shared" si="0"/>
        <v>67.53</v>
      </c>
    </row>
    <row r="6" s="38" customFormat="1" ht="30" customHeight="1" spans="1:6">
      <c r="A6" s="55" t="s">
        <v>1988</v>
      </c>
      <c r="B6" s="55"/>
      <c r="C6" s="46" t="s">
        <v>1915</v>
      </c>
      <c r="D6" s="54">
        <v>36.17</v>
      </c>
      <c r="E6" s="54">
        <v>36.17</v>
      </c>
      <c r="F6" s="54">
        <v>36.17</v>
      </c>
    </row>
    <row r="7" s="38" customFormat="1" ht="30" customHeight="1" spans="1:6">
      <c r="A7" s="55" t="s">
        <v>1989</v>
      </c>
      <c r="B7" s="55"/>
      <c r="C7" s="46" t="s">
        <v>1916</v>
      </c>
      <c r="D7" s="54">
        <v>31.36</v>
      </c>
      <c r="E7" s="54">
        <v>31.36</v>
      </c>
      <c r="F7" s="54">
        <v>31.36</v>
      </c>
    </row>
    <row r="8" s="38" customFormat="1" ht="30" customHeight="1" spans="1:6">
      <c r="A8" s="56" t="s">
        <v>1990</v>
      </c>
      <c r="B8" s="56"/>
      <c r="C8" s="46" t="s">
        <v>1917</v>
      </c>
      <c r="D8" s="57"/>
      <c r="E8" s="57"/>
      <c r="F8" s="57"/>
    </row>
    <row r="9" s="38" customFormat="1" ht="30" customHeight="1" spans="1:6">
      <c r="A9" s="55" t="s">
        <v>1988</v>
      </c>
      <c r="B9" s="55"/>
      <c r="C9" s="46" t="s">
        <v>1918</v>
      </c>
      <c r="D9" s="57"/>
      <c r="E9" s="57"/>
      <c r="F9" s="57"/>
    </row>
    <row r="10" s="38" customFormat="1" ht="30" customHeight="1" spans="1:6">
      <c r="A10" s="55" t="s">
        <v>1989</v>
      </c>
      <c r="B10" s="55"/>
      <c r="C10" s="46" t="s">
        <v>1919</v>
      </c>
      <c r="D10" s="57"/>
      <c r="E10" s="57"/>
      <c r="F10" s="57"/>
    </row>
    <row r="11" s="39" customFormat="1" ht="41" customHeight="1" spans="1:6">
      <c r="A11" s="49" t="s">
        <v>1991</v>
      </c>
      <c r="B11" s="49"/>
      <c r="C11" s="49"/>
      <c r="D11" s="49"/>
      <c r="E11" s="49"/>
      <c r="F11" s="49"/>
    </row>
    <row r="14" s="37" customFormat="1" ht="19.5" spans="1:1">
      <c r="A14" s="58"/>
    </row>
    <row r="15" s="37" customFormat="1" ht="19" customHeight="1" spans="1:1">
      <c r="A15" s="59"/>
    </row>
    <row r="16" s="37" customFormat="1" ht="29" customHeight="1"/>
    <row r="17" s="37" customFormat="1" ht="29" customHeight="1"/>
    <row r="18" s="37" customFormat="1" ht="29" customHeight="1"/>
    <row r="19" s="37" customFormat="1" ht="29" customHeight="1"/>
    <row r="20" s="37" customFormat="1" ht="30" customHeight="1" spans="1:1">
      <c r="A20" s="59"/>
    </row>
  </sheetData>
  <mergeCells count="9">
    <mergeCell ref="A2:F2"/>
    <mergeCell ref="B3:F3"/>
    <mergeCell ref="A4:B4"/>
    <mergeCell ref="A6:B6"/>
    <mergeCell ref="A7:B7"/>
    <mergeCell ref="A8:B8"/>
    <mergeCell ref="A9:B9"/>
    <mergeCell ref="A10:B10"/>
    <mergeCell ref="A11:F11"/>
  </mergeCells>
  <printOptions horizontalCentered="1"/>
  <pageMargins left="0.708333333333333" right="0.708333333333333" top="1.10208333333333" bottom="0.751388888888889" header="0.306944444444444" footer="0.306944444444444"/>
  <pageSetup paperSize="9" scale="95" fitToHeight="200" orientation="landscape" horizontalDpi="600" verticalDpi="600"/>
  <headerFooter>
    <oddFooter>&amp;C&amp;16- &amp;P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F9"/>
  <sheetViews>
    <sheetView workbookViewId="0">
      <selection activeCell="I16" sqref="I16"/>
    </sheetView>
  </sheetViews>
  <sheetFormatPr defaultColWidth="8.88333333333333" defaultRowHeight="13.5" outlineLevelCol="5"/>
  <cols>
    <col min="1" max="1" width="8.88333333333333" style="37"/>
    <col min="2" max="6" width="24.2166666666667" style="37" customWidth="1"/>
    <col min="7" max="16384" width="8.88333333333333" style="37"/>
  </cols>
  <sheetData>
    <row r="1" s="37" customFormat="1" ht="24" customHeight="1"/>
    <row r="2" s="37" customFormat="1" ht="25.5" spans="1:6">
      <c r="A2" s="40" t="s">
        <v>1992</v>
      </c>
      <c r="B2" s="41"/>
      <c r="C2" s="41"/>
      <c r="D2" s="41"/>
      <c r="E2" s="41"/>
      <c r="F2" s="41"/>
    </row>
    <row r="3" s="37" customFormat="1" ht="23" customHeight="1" spans="1:6">
      <c r="A3" s="42" t="s">
        <v>1907</v>
      </c>
      <c r="B3" s="42"/>
      <c r="C3" s="42"/>
      <c r="D3" s="42"/>
      <c r="E3" s="42"/>
      <c r="F3" s="42"/>
    </row>
    <row r="4" s="38" customFormat="1" ht="30" customHeight="1" spans="1:6">
      <c r="A4" s="43" t="s">
        <v>1993</v>
      </c>
      <c r="B4" s="44" t="s">
        <v>1867</v>
      </c>
      <c r="C4" s="44" t="s">
        <v>1994</v>
      </c>
      <c r="D4" s="44" t="s">
        <v>1995</v>
      </c>
      <c r="E4" s="44" t="s">
        <v>1996</v>
      </c>
      <c r="F4" s="44" t="s">
        <v>1997</v>
      </c>
    </row>
    <row r="5" s="38" customFormat="1" ht="45" customHeight="1" spans="1:6">
      <c r="A5" s="45">
        <v>1</v>
      </c>
      <c r="B5" s="46"/>
      <c r="C5" s="47"/>
      <c r="D5" s="48"/>
      <c r="E5" s="48"/>
      <c r="F5" s="48"/>
    </row>
    <row r="6" s="38" customFormat="1" ht="45" customHeight="1" spans="1:6">
      <c r="A6" s="45">
        <v>2</v>
      </c>
      <c r="B6" s="46"/>
      <c r="C6" s="47"/>
      <c r="D6" s="48"/>
      <c r="E6" s="48"/>
      <c r="F6" s="48"/>
    </row>
    <row r="7" s="38" customFormat="1" ht="45" customHeight="1" spans="1:6">
      <c r="A7" s="45" t="s">
        <v>1998</v>
      </c>
      <c r="B7" s="46"/>
      <c r="C7" s="47"/>
      <c r="D7" s="48"/>
      <c r="E7" s="48"/>
      <c r="F7" s="48"/>
    </row>
    <row r="8" s="39" customFormat="1" ht="33" customHeight="1" spans="1:6">
      <c r="A8" s="49" t="s">
        <v>1999</v>
      </c>
      <c r="B8" s="49"/>
      <c r="C8" s="49"/>
      <c r="D8" s="49"/>
      <c r="E8" s="49"/>
      <c r="F8" s="49"/>
    </row>
    <row r="9" ht="24" customHeight="1" spans="1:6">
      <c r="A9" s="49" t="s">
        <v>2000</v>
      </c>
      <c r="B9" s="49"/>
      <c r="C9" s="49"/>
      <c r="D9" s="49"/>
      <c r="E9" s="49"/>
      <c r="F9" s="49"/>
    </row>
  </sheetData>
  <mergeCells count="9">
    <mergeCell ref="A2:F2"/>
    <mergeCell ref="A3:F3"/>
    <mergeCell ref="A8:F8"/>
    <mergeCell ref="A9:F9"/>
    <mergeCell ref="B5:B7"/>
    <mergeCell ref="C5:C7"/>
    <mergeCell ref="D5:D7"/>
    <mergeCell ref="E5:E7"/>
    <mergeCell ref="F5:F7"/>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2:J54"/>
  <sheetViews>
    <sheetView tabSelected="1" topLeftCell="A17" workbookViewId="0">
      <selection activeCell="N29" sqref="N29"/>
    </sheetView>
  </sheetViews>
  <sheetFormatPr defaultColWidth="8" defaultRowHeight="12"/>
  <cols>
    <col min="1" max="1" width="31.75" style="16" customWidth="1"/>
    <col min="2" max="2" width="23.775" style="16" customWidth="1"/>
    <col min="3" max="5" width="20.6333333333333" style="16" customWidth="1"/>
    <col min="6" max="6" width="14.3333333333333" style="16" customWidth="1"/>
    <col min="7" max="7" width="20.6333333333333" style="16" customWidth="1"/>
    <col min="8" max="9" width="13.3333333333333" style="16" customWidth="1"/>
    <col min="10" max="10" width="15.4416666666667" style="16" customWidth="1"/>
    <col min="11" max="16384" width="8" style="16"/>
  </cols>
  <sheetData>
    <row r="2" s="16" customFormat="1" ht="39" customHeight="1" spans="1:10">
      <c r="A2" s="19" t="s">
        <v>2001</v>
      </c>
      <c r="B2" s="19"/>
      <c r="C2" s="19"/>
      <c r="D2" s="19"/>
      <c r="E2" s="19"/>
      <c r="F2" s="19"/>
      <c r="G2" s="19"/>
      <c r="H2" s="19"/>
      <c r="I2" s="19"/>
      <c r="J2" s="19"/>
    </row>
    <row r="3" s="16" customFormat="1" ht="23" customHeight="1" spans="1:1">
      <c r="A3" s="20"/>
    </row>
    <row r="4" s="17" customFormat="1" ht="44.25" customHeight="1" spans="1:10">
      <c r="A4" s="21" t="s">
        <v>2002</v>
      </c>
      <c r="B4" s="21" t="s">
        <v>2003</v>
      </c>
      <c r="C4" s="21" t="s">
        <v>2004</v>
      </c>
      <c r="D4" s="21" t="s">
        <v>2005</v>
      </c>
      <c r="E4" s="21" t="s">
        <v>2006</v>
      </c>
      <c r="F4" s="21" t="s">
        <v>2007</v>
      </c>
      <c r="G4" s="21" t="s">
        <v>2008</v>
      </c>
      <c r="H4" s="21" t="s">
        <v>2009</v>
      </c>
      <c r="I4" s="21" t="s">
        <v>2010</v>
      </c>
      <c r="J4" s="21" t="s">
        <v>2011</v>
      </c>
    </row>
    <row r="5" s="16" customFormat="1" ht="18.75" spans="1:10">
      <c r="A5" s="22">
        <v>1</v>
      </c>
      <c r="B5" s="22">
        <v>2</v>
      </c>
      <c r="C5" s="22">
        <v>3</v>
      </c>
      <c r="D5" s="22">
        <v>4</v>
      </c>
      <c r="E5" s="22">
        <v>5</v>
      </c>
      <c r="F5" s="22">
        <v>6</v>
      </c>
      <c r="G5" s="22">
        <v>7</v>
      </c>
      <c r="H5" s="22">
        <v>8</v>
      </c>
      <c r="I5" s="22">
        <v>9</v>
      </c>
      <c r="J5" s="22">
        <v>10</v>
      </c>
    </row>
    <row r="6" s="16" customFormat="1" ht="192" customHeight="1" spans="1:10">
      <c r="A6" s="23" t="s">
        <v>2012</v>
      </c>
      <c r="B6" s="23" t="s">
        <v>2013</v>
      </c>
      <c r="C6" s="24" t="s">
        <v>2014</v>
      </c>
      <c r="D6" s="25" t="s">
        <v>2015</v>
      </c>
      <c r="E6" s="25" t="s">
        <v>2016</v>
      </c>
      <c r="F6" s="25" t="s">
        <v>2017</v>
      </c>
      <c r="G6" s="25" t="s">
        <v>2018</v>
      </c>
      <c r="H6" s="25" t="s">
        <v>2019</v>
      </c>
      <c r="I6" s="25" t="s">
        <v>2020</v>
      </c>
      <c r="J6" s="25" t="s">
        <v>2021</v>
      </c>
    </row>
    <row r="7" s="16" customFormat="1" ht="35" hidden="1" customHeight="1" spans="1:10">
      <c r="A7" s="26"/>
      <c r="B7" s="26"/>
      <c r="C7" s="24" t="s">
        <v>2022</v>
      </c>
      <c r="D7" s="25" t="s">
        <v>2023</v>
      </c>
      <c r="E7" s="25" t="s">
        <v>2024</v>
      </c>
      <c r="F7" s="25" t="s">
        <v>2025</v>
      </c>
      <c r="G7" s="25" t="s">
        <v>2026</v>
      </c>
      <c r="H7" s="25" t="s">
        <v>2019</v>
      </c>
      <c r="I7" s="25" t="s">
        <v>2020</v>
      </c>
      <c r="J7" s="25" t="s">
        <v>2027</v>
      </c>
    </row>
    <row r="8" s="16" customFormat="1" ht="26" hidden="1" customHeight="1" spans="1:10">
      <c r="A8" s="27"/>
      <c r="B8" s="27"/>
      <c r="C8" s="24" t="s">
        <v>2028</v>
      </c>
      <c r="D8" s="25" t="s">
        <v>2029</v>
      </c>
      <c r="E8" s="25" t="s">
        <v>2030</v>
      </c>
      <c r="F8" s="25" t="s">
        <v>2017</v>
      </c>
      <c r="G8" s="25" t="s">
        <v>2031</v>
      </c>
      <c r="H8" s="25" t="s">
        <v>2019</v>
      </c>
      <c r="I8" s="25" t="s">
        <v>2020</v>
      </c>
      <c r="J8" s="25" t="s">
        <v>2032</v>
      </c>
    </row>
    <row r="9" s="18" customFormat="1" ht="35" customHeight="1" spans="1:10">
      <c r="A9" s="28" t="s">
        <v>2033</v>
      </c>
      <c r="B9" s="29" t="s">
        <v>2034</v>
      </c>
      <c r="C9" s="24" t="s">
        <v>2014</v>
      </c>
      <c r="D9" s="25" t="s">
        <v>2035</v>
      </c>
      <c r="E9" s="25" t="s">
        <v>2036</v>
      </c>
      <c r="F9" s="25" t="s">
        <v>2025</v>
      </c>
      <c r="G9" s="25" t="s">
        <v>2037</v>
      </c>
      <c r="H9" s="25" t="s">
        <v>2038</v>
      </c>
      <c r="I9" s="25" t="s">
        <v>2039</v>
      </c>
      <c r="J9" s="25" t="s">
        <v>2040</v>
      </c>
    </row>
    <row r="10" s="16" customFormat="1" ht="35" customHeight="1" spans="1:10">
      <c r="A10" s="28"/>
      <c r="B10" s="29"/>
      <c r="C10" s="24" t="s">
        <v>2014</v>
      </c>
      <c r="D10" s="25" t="s">
        <v>2035</v>
      </c>
      <c r="E10" s="25" t="s">
        <v>2041</v>
      </c>
      <c r="F10" s="25" t="s">
        <v>2017</v>
      </c>
      <c r="G10" s="25" t="s">
        <v>2042</v>
      </c>
      <c r="H10" s="25" t="s">
        <v>2043</v>
      </c>
      <c r="I10" s="25" t="s">
        <v>2039</v>
      </c>
      <c r="J10" s="25" t="s">
        <v>2044</v>
      </c>
    </row>
    <row r="11" s="16" customFormat="1" ht="35" customHeight="1" spans="1:10">
      <c r="A11" s="28"/>
      <c r="B11" s="29"/>
      <c r="C11" s="24" t="s">
        <v>2014</v>
      </c>
      <c r="D11" s="25" t="s">
        <v>2035</v>
      </c>
      <c r="E11" s="25" t="s">
        <v>2045</v>
      </c>
      <c r="F11" s="25" t="s">
        <v>2017</v>
      </c>
      <c r="G11" s="25" t="s">
        <v>2046</v>
      </c>
      <c r="H11" s="25" t="s">
        <v>2047</v>
      </c>
      <c r="I11" s="25" t="s">
        <v>2039</v>
      </c>
      <c r="J11" s="25" t="s">
        <v>2048</v>
      </c>
    </row>
    <row r="12" s="16" customFormat="1" ht="35" customHeight="1" spans="1:10">
      <c r="A12" s="28"/>
      <c r="B12" s="29"/>
      <c r="C12" s="24" t="s">
        <v>2014</v>
      </c>
      <c r="D12" s="25" t="s">
        <v>2015</v>
      </c>
      <c r="E12" s="25" t="s">
        <v>2049</v>
      </c>
      <c r="F12" s="25" t="s">
        <v>2017</v>
      </c>
      <c r="G12" s="25" t="s">
        <v>2037</v>
      </c>
      <c r="H12" s="25" t="s">
        <v>2019</v>
      </c>
      <c r="I12" s="25" t="s">
        <v>2039</v>
      </c>
      <c r="J12" s="25" t="s">
        <v>2050</v>
      </c>
    </row>
    <row r="13" ht="67.5" spans="1:10">
      <c r="A13" s="28"/>
      <c r="B13" s="29"/>
      <c r="C13" s="24" t="s">
        <v>2014</v>
      </c>
      <c r="D13" s="25" t="s">
        <v>2015</v>
      </c>
      <c r="E13" s="25" t="s">
        <v>2051</v>
      </c>
      <c r="F13" s="25" t="s">
        <v>2017</v>
      </c>
      <c r="G13" s="25" t="s">
        <v>2052</v>
      </c>
      <c r="H13" s="25" t="s">
        <v>2019</v>
      </c>
      <c r="I13" s="25" t="s">
        <v>2039</v>
      </c>
      <c r="J13" s="25" t="s">
        <v>2053</v>
      </c>
    </row>
    <row r="14" ht="67.5" spans="1:10">
      <c r="A14" s="28"/>
      <c r="B14" s="29"/>
      <c r="C14" s="24" t="s">
        <v>2014</v>
      </c>
      <c r="D14" s="25" t="s">
        <v>2054</v>
      </c>
      <c r="E14" s="25" t="s">
        <v>2055</v>
      </c>
      <c r="F14" s="25" t="s">
        <v>2017</v>
      </c>
      <c r="G14" s="25" t="s">
        <v>2052</v>
      </c>
      <c r="H14" s="25" t="s">
        <v>2019</v>
      </c>
      <c r="I14" s="25" t="s">
        <v>2039</v>
      </c>
      <c r="J14" s="25" t="s">
        <v>2056</v>
      </c>
    </row>
    <row r="15" ht="33.75" spans="1:10">
      <c r="A15" s="28"/>
      <c r="B15" s="29"/>
      <c r="C15" s="24" t="s">
        <v>2022</v>
      </c>
      <c r="D15" s="25" t="s">
        <v>2023</v>
      </c>
      <c r="E15" s="25" t="s">
        <v>2057</v>
      </c>
      <c r="F15" s="25" t="s">
        <v>2017</v>
      </c>
      <c r="G15" s="25" t="s">
        <v>2058</v>
      </c>
      <c r="H15" s="25" t="s">
        <v>2019</v>
      </c>
      <c r="I15" s="25" t="s">
        <v>2039</v>
      </c>
      <c r="J15" s="25" t="s">
        <v>2059</v>
      </c>
    </row>
    <row r="16" ht="56.25" spans="1:10">
      <c r="A16" s="28"/>
      <c r="B16" s="29"/>
      <c r="C16" s="24" t="s">
        <v>2022</v>
      </c>
      <c r="D16" s="25" t="s">
        <v>2060</v>
      </c>
      <c r="E16" s="25" t="s">
        <v>2061</v>
      </c>
      <c r="F16" s="25" t="s">
        <v>2017</v>
      </c>
      <c r="G16" s="25" t="s">
        <v>2037</v>
      </c>
      <c r="H16" s="25" t="s">
        <v>2019</v>
      </c>
      <c r="I16" s="25" t="s">
        <v>2039</v>
      </c>
      <c r="J16" s="25" t="s">
        <v>2062</v>
      </c>
    </row>
    <row r="17" ht="33.75" spans="1:10">
      <c r="A17" s="28"/>
      <c r="B17" s="29"/>
      <c r="C17" s="24" t="s">
        <v>2028</v>
      </c>
      <c r="D17" s="25" t="s">
        <v>2029</v>
      </c>
      <c r="E17" s="25" t="s">
        <v>2063</v>
      </c>
      <c r="F17" s="25" t="s">
        <v>2064</v>
      </c>
      <c r="G17" s="25" t="s">
        <v>2065</v>
      </c>
      <c r="H17" s="25" t="s">
        <v>2047</v>
      </c>
      <c r="I17" s="25" t="s">
        <v>2039</v>
      </c>
      <c r="J17" s="25" t="s">
        <v>2066</v>
      </c>
    </row>
    <row r="18" spans="1:10">
      <c r="A18" s="30" t="s">
        <v>2067</v>
      </c>
      <c r="B18" s="31" t="s">
        <v>2068</v>
      </c>
      <c r="C18" s="24" t="s">
        <v>2014</v>
      </c>
      <c r="D18" s="25" t="s">
        <v>2035</v>
      </c>
      <c r="E18" s="25" t="s">
        <v>2069</v>
      </c>
      <c r="F18" s="25" t="s">
        <v>2070</v>
      </c>
      <c r="G18" s="25" t="s">
        <v>2037</v>
      </c>
      <c r="H18" s="25" t="s">
        <v>2019</v>
      </c>
      <c r="I18" s="25" t="s">
        <v>2039</v>
      </c>
      <c r="J18" s="25" t="s">
        <v>2069</v>
      </c>
    </row>
    <row r="19" spans="1:10">
      <c r="A19" s="30"/>
      <c r="B19" s="32"/>
      <c r="C19" s="24" t="s">
        <v>2014</v>
      </c>
      <c r="D19" s="25" t="s">
        <v>2054</v>
      </c>
      <c r="E19" s="25" t="s">
        <v>2069</v>
      </c>
      <c r="F19" s="25" t="s">
        <v>2070</v>
      </c>
      <c r="G19" s="25" t="s">
        <v>2037</v>
      </c>
      <c r="H19" s="25" t="s">
        <v>2019</v>
      </c>
      <c r="I19" s="25" t="s">
        <v>2039</v>
      </c>
      <c r="J19" s="25" t="s">
        <v>2069</v>
      </c>
    </row>
    <row r="20" ht="22.5" spans="1:10">
      <c r="A20" s="30"/>
      <c r="B20" s="32"/>
      <c r="C20" s="24" t="s">
        <v>2014</v>
      </c>
      <c r="D20" s="25" t="s">
        <v>2071</v>
      </c>
      <c r="E20" s="25" t="s">
        <v>2072</v>
      </c>
      <c r="F20" s="25" t="s">
        <v>2070</v>
      </c>
      <c r="G20" s="25" t="s">
        <v>2037</v>
      </c>
      <c r="H20" s="25" t="s">
        <v>2019</v>
      </c>
      <c r="I20" s="25" t="s">
        <v>2039</v>
      </c>
      <c r="J20" s="25" t="s">
        <v>2073</v>
      </c>
    </row>
    <row r="21" ht="22.5" spans="1:10">
      <c r="A21" s="30"/>
      <c r="B21" s="32"/>
      <c r="C21" s="24" t="s">
        <v>2022</v>
      </c>
      <c r="D21" s="25" t="s">
        <v>2023</v>
      </c>
      <c r="E21" s="25" t="s">
        <v>2073</v>
      </c>
      <c r="F21" s="25" t="s">
        <v>2070</v>
      </c>
      <c r="G21" s="25" t="s">
        <v>2037</v>
      </c>
      <c r="H21" s="25" t="s">
        <v>2019</v>
      </c>
      <c r="I21" s="25" t="s">
        <v>2039</v>
      </c>
      <c r="J21" s="25" t="s">
        <v>2073</v>
      </c>
    </row>
    <row r="22" ht="22.5" spans="1:10">
      <c r="A22" s="30"/>
      <c r="B22" s="32"/>
      <c r="C22" s="24" t="s">
        <v>2028</v>
      </c>
      <c r="D22" s="25" t="s">
        <v>2029</v>
      </c>
      <c r="E22" s="25" t="s">
        <v>2073</v>
      </c>
      <c r="F22" s="25" t="s">
        <v>2070</v>
      </c>
      <c r="G22" s="25" t="s">
        <v>2037</v>
      </c>
      <c r="H22" s="25" t="s">
        <v>2019</v>
      </c>
      <c r="I22" s="25" t="s">
        <v>2039</v>
      </c>
      <c r="J22" s="25" t="s">
        <v>2073</v>
      </c>
    </row>
    <row r="23" spans="1:10">
      <c r="A23" s="30"/>
      <c r="B23" s="32"/>
      <c r="C23" s="24" t="s">
        <v>2014</v>
      </c>
      <c r="D23" s="25" t="s">
        <v>2035</v>
      </c>
      <c r="E23" s="25" t="s">
        <v>2074</v>
      </c>
      <c r="F23" s="25" t="s">
        <v>2025</v>
      </c>
      <c r="G23" s="25" t="s">
        <v>2037</v>
      </c>
      <c r="H23" s="25" t="s">
        <v>2038</v>
      </c>
      <c r="I23" s="25" t="s">
        <v>2039</v>
      </c>
      <c r="J23" s="25" t="s">
        <v>2075</v>
      </c>
    </row>
    <row r="24" ht="22.5" spans="1:10">
      <c r="A24" s="30"/>
      <c r="B24" s="32"/>
      <c r="C24" s="24" t="s">
        <v>2014</v>
      </c>
      <c r="D24" s="25" t="s">
        <v>2071</v>
      </c>
      <c r="E24" s="25" t="s">
        <v>2076</v>
      </c>
      <c r="F24" s="25" t="s">
        <v>2070</v>
      </c>
      <c r="G24" s="25" t="s">
        <v>2037</v>
      </c>
      <c r="H24" s="25" t="s">
        <v>2019</v>
      </c>
      <c r="I24" s="25" t="s">
        <v>2039</v>
      </c>
      <c r="J24" s="25" t="s">
        <v>2077</v>
      </c>
    </row>
    <row r="25" ht="22.5" spans="1:10">
      <c r="A25" s="30"/>
      <c r="B25" s="32"/>
      <c r="C25" s="24" t="s">
        <v>2022</v>
      </c>
      <c r="D25" s="25" t="s">
        <v>2078</v>
      </c>
      <c r="E25" s="25" t="s">
        <v>2074</v>
      </c>
      <c r="F25" s="25" t="s">
        <v>2070</v>
      </c>
      <c r="G25" s="25" t="s">
        <v>2079</v>
      </c>
      <c r="H25" s="25" t="s">
        <v>2019</v>
      </c>
      <c r="I25" s="25" t="s">
        <v>2039</v>
      </c>
      <c r="J25" s="25" t="s">
        <v>2080</v>
      </c>
    </row>
    <row r="26" spans="1:10">
      <c r="A26" s="30"/>
      <c r="B26" s="32"/>
      <c r="C26" s="24" t="s">
        <v>2022</v>
      </c>
      <c r="D26" s="25" t="s">
        <v>2023</v>
      </c>
      <c r="E26" s="25" t="s">
        <v>2081</v>
      </c>
      <c r="F26" s="25" t="s">
        <v>2070</v>
      </c>
      <c r="G26" s="25" t="s">
        <v>2037</v>
      </c>
      <c r="H26" s="25" t="s">
        <v>2019</v>
      </c>
      <c r="I26" s="25" t="s">
        <v>2039</v>
      </c>
      <c r="J26" s="25" t="s">
        <v>2074</v>
      </c>
    </row>
    <row r="27" spans="1:10">
      <c r="A27" s="30"/>
      <c r="B27" s="33"/>
      <c r="C27" s="24" t="s">
        <v>2028</v>
      </c>
      <c r="D27" s="25" t="s">
        <v>2029</v>
      </c>
      <c r="E27" s="25" t="s">
        <v>2074</v>
      </c>
      <c r="F27" s="25" t="s">
        <v>2070</v>
      </c>
      <c r="G27" s="25" t="s">
        <v>2037</v>
      </c>
      <c r="H27" s="25" t="s">
        <v>2019</v>
      </c>
      <c r="I27" s="25" t="s">
        <v>2039</v>
      </c>
      <c r="J27" s="25" t="s">
        <v>2082</v>
      </c>
    </row>
    <row r="28" ht="22.5" spans="1:10">
      <c r="A28" s="30" t="s">
        <v>2083</v>
      </c>
      <c r="B28" s="34" t="s">
        <v>2084</v>
      </c>
      <c r="C28" s="24" t="s">
        <v>2014</v>
      </c>
      <c r="D28" s="25" t="s">
        <v>2035</v>
      </c>
      <c r="E28" s="25" t="s">
        <v>2085</v>
      </c>
      <c r="F28" s="25" t="s">
        <v>2017</v>
      </c>
      <c r="G28" s="25" t="s">
        <v>2086</v>
      </c>
      <c r="H28" s="25" t="s">
        <v>2087</v>
      </c>
      <c r="I28" s="25" t="s">
        <v>2039</v>
      </c>
      <c r="J28" s="25" t="s">
        <v>2088</v>
      </c>
    </row>
    <row r="29" ht="56.25" spans="1:10">
      <c r="A29" s="30"/>
      <c r="B29" s="35"/>
      <c r="C29" s="24" t="s">
        <v>2014</v>
      </c>
      <c r="D29" s="25" t="s">
        <v>2035</v>
      </c>
      <c r="E29" s="25" t="s">
        <v>2089</v>
      </c>
      <c r="F29" s="25" t="s">
        <v>2064</v>
      </c>
      <c r="G29" s="25" t="s">
        <v>2090</v>
      </c>
      <c r="H29" s="25" t="s">
        <v>2019</v>
      </c>
      <c r="I29" s="25" t="s">
        <v>2039</v>
      </c>
      <c r="J29" s="25" t="s">
        <v>2091</v>
      </c>
    </row>
    <row r="30" ht="22.5" spans="1:10">
      <c r="A30" s="30"/>
      <c r="B30" s="35"/>
      <c r="C30" s="24" t="s">
        <v>2022</v>
      </c>
      <c r="D30" s="25" t="s">
        <v>2023</v>
      </c>
      <c r="E30" s="25" t="s">
        <v>2092</v>
      </c>
      <c r="F30" s="25" t="s">
        <v>2017</v>
      </c>
      <c r="G30" s="25" t="s">
        <v>2093</v>
      </c>
      <c r="H30" s="25" t="s">
        <v>2094</v>
      </c>
      <c r="I30" s="25" t="s">
        <v>2039</v>
      </c>
      <c r="J30" s="25" t="s">
        <v>2088</v>
      </c>
    </row>
    <row r="31" ht="112.5" spans="1:10">
      <c r="A31" s="30"/>
      <c r="B31" s="35"/>
      <c r="C31" s="24" t="s">
        <v>2028</v>
      </c>
      <c r="D31" s="25" t="s">
        <v>2029</v>
      </c>
      <c r="E31" s="25" t="s">
        <v>2095</v>
      </c>
      <c r="F31" s="25" t="s">
        <v>2017</v>
      </c>
      <c r="G31" s="25" t="s">
        <v>2096</v>
      </c>
      <c r="H31" s="25" t="s">
        <v>2019</v>
      </c>
      <c r="I31" s="25" t="s">
        <v>2039</v>
      </c>
      <c r="J31" s="25" t="s">
        <v>2097</v>
      </c>
    </row>
    <row r="32" ht="33.75" spans="1:10">
      <c r="A32" s="30"/>
      <c r="B32" s="35"/>
      <c r="C32" s="24" t="s">
        <v>2014</v>
      </c>
      <c r="D32" s="25" t="s">
        <v>2035</v>
      </c>
      <c r="E32" s="25" t="s">
        <v>2098</v>
      </c>
      <c r="F32" s="25" t="s">
        <v>2025</v>
      </c>
      <c r="G32" s="25" t="s">
        <v>2099</v>
      </c>
      <c r="H32" s="25" t="s">
        <v>2038</v>
      </c>
      <c r="I32" s="25" t="s">
        <v>2039</v>
      </c>
      <c r="J32" s="25" t="s">
        <v>2100</v>
      </c>
    </row>
    <row r="33" ht="22.5" spans="1:10">
      <c r="A33" s="30"/>
      <c r="B33" s="35"/>
      <c r="C33" s="24" t="s">
        <v>2022</v>
      </c>
      <c r="D33" s="25" t="s">
        <v>2023</v>
      </c>
      <c r="E33" s="25" t="s">
        <v>2101</v>
      </c>
      <c r="F33" s="25" t="s">
        <v>2025</v>
      </c>
      <c r="G33" s="25" t="s">
        <v>2102</v>
      </c>
      <c r="H33" s="25"/>
      <c r="I33" s="25" t="s">
        <v>2020</v>
      </c>
      <c r="J33" s="25" t="s">
        <v>2103</v>
      </c>
    </row>
    <row r="34" ht="33.75" spans="1:10">
      <c r="A34" s="30"/>
      <c r="B34" s="35"/>
      <c r="C34" s="24" t="s">
        <v>2028</v>
      </c>
      <c r="D34" s="25" t="s">
        <v>2029</v>
      </c>
      <c r="E34" s="25" t="s">
        <v>2104</v>
      </c>
      <c r="F34" s="25" t="s">
        <v>2017</v>
      </c>
      <c r="G34" s="25" t="s">
        <v>2052</v>
      </c>
      <c r="H34" s="25" t="s">
        <v>2019</v>
      </c>
      <c r="I34" s="25" t="s">
        <v>2039</v>
      </c>
      <c r="J34" s="25" t="s">
        <v>2105</v>
      </c>
    </row>
    <row r="35" ht="33.75" spans="1:10">
      <c r="A35" s="30"/>
      <c r="B35" s="35"/>
      <c r="C35" s="24" t="s">
        <v>2028</v>
      </c>
      <c r="D35" s="25" t="s">
        <v>2029</v>
      </c>
      <c r="E35" s="25" t="s">
        <v>2095</v>
      </c>
      <c r="F35" s="25" t="s">
        <v>2017</v>
      </c>
      <c r="G35" s="25" t="s">
        <v>2106</v>
      </c>
      <c r="H35" s="25" t="s">
        <v>2019</v>
      </c>
      <c r="I35" s="25" t="s">
        <v>2039</v>
      </c>
      <c r="J35" s="25" t="s">
        <v>2107</v>
      </c>
    </row>
    <row r="36" ht="56.25" spans="1:10">
      <c r="A36" s="30"/>
      <c r="B36" s="35"/>
      <c r="C36" s="24" t="s">
        <v>2014</v>
      </c>
      <c r="D36" s="25" t="s">
        <v>2035</v>
      </c>
      <c r="E36" s="25" t="s">
        <v>2089</v>
      </c>
      <c r="F36" s="25" t="s">
        <v>2064</v>
      </c>
      <c r="G36" s="25" t="s">
        <v>2090</v>
      </c>
      <c r="H36" s="25" t="s">
        <v>2019</v>
      </c>
      <c r="I36" s="25" t="s">
        <v>2039</v>
      </c>
      <c r="J36" s="25" t="s">
        <v>2091</v>
      </c>
    </row>
    <row r="37" ht="45" spans="1:10">
      <c r="A37" s="30"/>
      <c r="B37" s="35"/>
      <c r="C37" s="24" t="s">
        <v>2022</v>
      </c>
      <c r="D37" s="25" t="s">
        <v>2023</v>
      </c>
      <c r="E37" s="25" t="s">
        <v>2108</v>
      </c>
      <c r="F37" s="25" t="s">
        <v>2017</v>
      </c>
      <c r="G37" s="25" t="s">
        <v>2109</v>
      </c>
      <c r="H37" s="25" t="s">
        <v>2019</v>
      </c>
      <c r="I37" s="25" t="s">
        <v>2039</v>
      </c>
      <c r="J37" s="25" t="s">
        <v>2110</v>
      </c>
    </row>
    <row r="38" ht="112.5" spans="1:10">
      <c r="A38" s="30"/>
      <c r="B38" s="36"/>
      <c r="C38" s="24" t="s">
        <v>2028</v>
      </c>
      <c r="D38" s="25" t="s">
        <v>2029</v>
      </c>
      <c r="E38" s="25" t="s">
        <v>2095</v>
      </c>
      <c r="F38" s="25" t="s">
        <v>2017</v>
      </c>
      <c r="G38" s="25" t="s">
        <v>2096</v>
      </c>
      <c r="H38" s="25" t="s">
        <v>2019</v>
      </c>
      <c r="I38" s="25" t="s">
        <v>2039</v>
      </c>
      <c r="J38" s="25" t="s">
        <v>2111</v>
      </c>
    </row>
    <row r="39" ht="22.5" spans="1:10">
      <c r="A39" s="30" t="s">
        <v>2112</v>
      </c>
      <c r="B39" s="29" t="s">
        <v>2113</v>
      </c>
      <c r="C39" s="24" t="s">
        <v>2014</v>
      </c>
      <c r="D39" s="25" t="s">
        <v>2054</v>
      </c>
      <c r="E39" s="25" t="s">
        <v>2114</v>
      </c>
      <c r="F39" s="25" t="s">
        <v>2025</v>
      </c>
      <c r="G39" s="25" t="s">
        <v>2115</v>
      </c>
      <c r="H39" s="25" t="s">
        <v>2019</v>
      </c>
      <c r="I39" s="25" t="s">
        <v>2020</v>
      </c>
      <c r="J39" s="25" t="s">
        <v>2116</v>
      </c>
    </row>
    <row r="40" ht="33.75" spans="1:10">
      <c r="A40" s="30"/>
      <c r="B40" s="29"/>
      <c r="C40" s="24" t="s">
        <v>2022</v>
      </c>
      <c r="D40" s="25" t="s">
        <v>2060</v>
      </c>
      <c r="E40" s="25" t="s">
        <v>2117</v>
      </c>
      <c r="F40" s="25" t="s">
        <v>2025</v>
      </c>
      <c r="G40" s="25" t="s">
        <v>2037</v>
      </c>
      <c r="H40" s="25" t="s">
        <v>2019</v>
      </c>
      <c r="I40" s="25" t="s">
        <v>2020</v>
      </c>
      <c r="J40" s="25" t="s">
        <v>2117</v>
      </c>
    </row>
    <row r="41" ht="22.5" spans="1:10">
      <c r="A41" s="30"/>
      <c r="B41" s="29"/>
      <c r="C41" s="24" t="s">
        <v>2028</v>
      </c>
      <c r="D41" s="25" t="s">
        <v>2029</v>
      </c>
      <c r="E41" s="25" t="s">
        <v>2095</v>
      </c>
      <c r="F41" s="25" t="s">
        <v>2017</v>
      </c>
      <c r="G41" s="25" t="s">
        <v>2052</v>
      </c>
      <c r="H41" s="25" t="s">
        <v>2019</v>
      </c>
      <c r="I41" s="25" t="s">
        <v>2020</v>
      </c>
      <c r="J41" s="25" t="s">
        <v>2118</v>
      </c>
    </row>
    <row r="42" ht="33.75" spans="1:10">
      <c r="A42" s="30"/>
      <c r="B42" s="29"/>
      <c r="C42" s="24" t="s">
        <v>2014</v>
      </c>
      <c r="D42" s="25" t="s">
        <v>2035</v>
      </c>
      <c r="E42" s="25" t="s">
        <v>2119</v>
      </c>
      <c r="F42" s="25" t="s">
        <v>2025</v>
      </c>
      <c r="G42" s="25" t="s">
        <v>2065</v>
      </c>
      <c r="H42" s="25" t="s">
        <v>2120</v>
      </c>
      <c r="I42" s="25" t="s">
        <v>2020</v>
      </c>
      <c r="J42" s="25" t="s">
        <v>2121</v>
      </c>
    </row>
    <row r="43" ht="56.25" spans="1:10">
      <c r="A43" s="30"/>
      <c r="B43" s="29"/>
      <c r="C43" s="24" t="s">
        <v>2014</v>
      </c>
      <c r="D43" s="25" t="s">
        <v>2054</v>
      </c>
      <c r="E43" s="25" t="s">
        <v>2122</v>
      </c>
      <c r="F43" s="25" t="s">
        <v>2025</v>
      </c>
      <c r="G43" s="25" t="s">
        <v>2037</v>
      </c>
      <c r="H43" s="25" t="s">
        <v>2019</v>
      </c>
      <c r="I43" s="25" t="s">
        <v>2020</v>
      </c>
      <c r="J43" s="25" t="s">
        <v>2123</v>
      </c>
    </row>
    <row r="44" ht="33.75" spans="1:10">
      <c r="A44" s="30"/>
      <c r="B44" s="29"/>
      <c r="C44" s="24" t="s">
        <v>2022</v>
      </c>
      <c r="D44" s="25" t="s">
        <v>2023</v>
      </c>
      <c r="E44" s="25" t="s">
        <v>2124</v>
      </c>
      <c r="F44" s="25" t="s">
        <v>2025</v>
      </c>
      <c r="G44" s="25" t="s">
        <v>2037</v>
      </c>
      <c r="H44" s="25" t="s">
        <v>2019</v>
      </c>
      <c r="I44" s="25" t="s">
        <v>2020</v>
      </c>
      <c r="J44" s="25" t="s">
        <v>2125</v>
      </c>
    </row>
    <row r="45" ht="22.5" spans="1:10">
      <c r="A45" s="30"/>
      <c r="B45" s="29"/>
      <c r="C45" s="24" t="s">
        <v>2028</v>
      </c>
      <c r="D45" s="25" t="s">
        <v>2029</v>
      </c>
      <c r="E45" s="25" t="s">
        <v>2126</v>
      </c>
      <c r="F45" s="25" t="s">
        <v>2017</v>
      </c>
      <c r="G45" s="25" t="s">
        <v>2037</v>
      </c>
      <c r="H45" s="25" t="s">
        <v>2019</v>
      </c>
      <c r="I45" s="25" t="s">
        <v>2020</v>
      </c>
      <c r="J45" s="25" t="s">
        <v>2127</v>
      </c>
    </row>
    <row r="46" spans="1:10">
      <c r="A46" s="30"/>
      <c r="B46" s="29"/>
      <c r="C46" s="24" t="s">
        <v>2014</v>
      </c>
      <c r="D46" s="25" t="s">
        <v>2054</v>
      </c>
      <c r="E46" s="25" t="s">
        <v>2128</v>
      </c>
      <c r="F46" s="25" t="s">
        <v>2025</v>
      </c>
      <c r="G46" s="25" t="s">
        <v>2129</v>
      </c>
      <c r="H46" s="25" t="s">
        <v>2019</v>
      </c>
      <c r="I46" s="25" t="s">
        <v>2020</v>
      </c>
      <c r="J46" s="25" t="s">
        <v>2130</v>
      </c>
    </row>
    <row r="47" ht="22.5" spans="1:10">
      <c r="A47" s="30"/>
      <c r="B47" s="29"/>
      <c r="C47" s="24" t="s">
        <v>2022</v>
      </c>
      <c r="D47" s="25" t="s">
        <v>2023</v>
      </c>
      <c r="E47" s="25" t="s">
        <v>2128</v>
      </c>
      <c r="F47" s="25" t="s">
        <v>2025</v>
      </c>
      <c r="G47" s="25" t="s">
        <v>2129</v>
      </c>
      <c r="H47" s="25" t="s">
        <v>2019</v>
      </c>
      <c r="I47" s="25" t="s">
        <v>2020</v>
      </c>
      <c r="J47" s="25" t="s">
        <v>2131</v>
      </c>
    </row>
    <row r="48" spans="1:10">
      <c r="A48" s="30"/>
      <c r="B48" s="29"/>
      <c r="C48" s="24" t="s">
        <v>2028</v>
      </c>
      <c r="D48" s="25" t="s">
        <v>2029</v>
      </c>
      <c r="E48" s="25" t="s">
        <v>2128</v>
      </c>
      <c r="F48" s="25" t="s">
        <v>2025</v>
      </c>
      <c r="G48" s="25" t="s">
        <v>2129</v>
      </c>
      <c r="H48" s="25" t="s">
        <v>2019</v>
      </c>
      <c r="I48" s="25" t="s">
        <v>2020</v>
      </c>
      <c r="J48" s="25" t="s">
        <v>2132</v>
      </c>
    </row>
    <row r="49" spans="1:10">
      <c r="A49" s="30"/>
      <c r="B49" s="29"/>
      <c r="C49" s="24" t="s">
        <v>2014</v>
      </c>
      <c r="D49" s="25" t="s">
        <v>2035</v>
      </c>
      <c r="E49" s="25" t="s">
        <v>2133</v>
      </c>
      <c r="F49" s="25" t="s">
        <v>2025</v>
      </c>
      <c r="G49" s="25" t="s">
        <v>2042</v>
      </c>
      <c r="H49" s="25" t="s">
        <v>2038</v>
      </c>
      <c r="I49" s="25" t="s">
        <v>2039</v>
      </c>
      <c r="J49" s="25" t="s">
        <v>2134</v>
      </c>
    </row>
    <row r="50" ht="10" customHeight="1" spans="1:10">
      <c r="A50" s="30"/>
      <c r="B50" s="29"/>
      <c r="C50" s="24" t="s">
        <v>2022</v>
      </c>
      <c r="D50" s="25" t="s">
        <v>2023</v>
      </c>
      <c r="E50" s="25" t="s">
        <v>2135</v>
      </c>
      <c r="F50" s="25" t="s">
        <v>2025</v>
      </c>
      <c r="G50" s="25" t="s">
        <v>2102</v>
      </c>
      <c r="H50" s="25"/>
      <c r="I50" s="25" t="s">
        <v>2020</v>
      </c>
      <c r="J50" s="25" t="s">
        <v>2136</v>
      </c>
    </row>
    <row r="51" ht="33.75" hidden="1" spans="1:10">
      <c r="A51" s="30"/>
      <c r="B51" s="29"/>
      <c r="C51" s="24" t="s">
        <v>2028</v>
      </c>
      <c r="D51" s="25" t="s">
        <v>2029</v>
      </c>
      <c r="E51" s="25" t="s">
        <v>2095</v>
      </c>
      <c r="F51" s="25" t="s">
        <v>2017</v>
      </c>
      <c r="G51" s="25" t="s">
        <v>2137</v>
      </c>
      <c r="H51" s="25" t="s">
        <v>2019</v>
      </c>
      <c r="I51" s="25" t="s">
        <v>2020</v>
      </c>
      <c r="J51" s="25" t="s">
        <v>2138</v>
      </c>
    </row>
    <row r="52" ht="22.5" hidden="1" spans="1:10">
      <c r="A52" s="30"/>
      <c r="B52" s="29"/>
      <c r="C52" s="24" t="s">
        <v>2014</v>
      </c>
      <c r="D52" s="25" t="s">
        <v>2054</v>
      </c>
      <c r="E52" s="25" t="s">
        <v>2128</v>
      </c>
      <c r="F52" s="25" t="s">
        <v>2025</v>
      </c>
      <c r="G52" s="25" t="s">
        <v>2129</v>
      </c>
      <c r="H52" s="25" t="s">
        <v>2019</v>
      </c>
      <c r="I52" s="25" t="s">
        <v>2020</v>
      </c>
      <c r="J52" s="25" t="s">
        <v>2139</v>
      </c>
    </row>
    <row r="53" ht="22.5" hidden="1" spans="1:10">
      <c r="A53" s="30"/>
      <c r="B53" s="29"/>
      <c r="C53" s="24" t="s">
        <v>2022</v>
      </c>
      <c r="D53" s="25" t="s">
        <v>2023</v>
      </c>
      <c r="E53" s="25" t="s">
        <v>2128</v>
      </c>
      <c r="F53" s="25" t="s">
        <v>2025</v>
      </c>
      <c r="G53" s="25" t="s">
        <v>2129</v>
      </c>
      <c r="H53" s="25" t="s">
        <v>2019</v>
      </c>
      <c r="I53" s="25" t="s">
        <v>2020</v>
      </c>
      <c r="J53" s="25" t="s">
        <v>2139</v>
      </c>
    </row>
    <row r="54" hidden="1" spans="1:10">
      <c r="A54" s="30"/>
      <c r="B54" s="29"/>
      <c r="C54" s="24" t="s">
        <v>2028</v>
      </c>
      <c r="D54" s="25" t="s">
        <v>2029</v>
      </c>
      <c r="E54" s="25" t="s">
        <v>2140</v>
      </c>
      <c r="F54" s="25" t="s">
        <v>2025</v>
      </c>
      <c r="G54" s="25" t="s">
        <v>2129</v>
      </c>
      <c r="H54" s="25" t="s">
        <v>2019</v>
      </c>
      <c r="I54" s="25" t="s">
        <v>2020</v>
      </c>
      <c r="J54" s="25" t="s">
        <v>2132</v>
      </c>
    </row>
  </sheetData>
  <mergeCells count="11">
    <mergeCell ref="A2:J2"/>
    <mergeCell ref="A6:A8"/>
    <mergeCell ref="A9:A17"/>
    <mergeCell ref="A18:A27"/>
    <mergeCell ref="A28:A38"/>
    <mergeCell ref="A39:A54"/>
    <mergeCell ref="B6:B8"/>
    <mergeCell ref="B9:B17"/>
    <mergeCell ref="B18:B27"/>
    <mergeCell ref="B28:B38"/>
    <mergeCell ref="B39:B54"/>
  </mergeCells>
  <pageMargins left="0.751388888888889" right="0.751388888888889" top="1" bottom="1" header="0.507638888888889" footer="0.507638888888889"/>
  <pageSetup paperSize="9" scale="70" orientation="landscape" horizontalDpi="600"/>
  <headerFooter>
    <oddFooter>&amp;C&amp;16- &amp;P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J54"/>
  <sheetViews>
    <sheetView topLeftCell="A5" workbookViewId="0">
      <selection activeCell="B28" sqref="B28:B38"/>
    </sheetView>
  </sheetViews>
  <sheetFormatPr defaultColWidth="9" defaultRowHeight="13.5"/>
  <cols>
    <col min="1" max="1" width="31.75" style="1" customWidth="1"/>
    <col min="2" max="2" width="82.5" style="1" customWidth="1"/>
    <col min="3" max="16384" width="9" style="1"/>
  </cols>
  <sheetData>
    <row r="1" ht="32" customHeight="1" spans="1:2">
      <c r="A1" s="2" t="s">
        <v>2141</v>
      </c>
      <c r="B1" s="2"/>
    </row>
    <row r="3" ht="40" customHeight="1" spans="1:2">
      <c r="A3" s="3" t="s">
        <v>2142</v>
      </c>
      <c r="B3" s="4" t="s">
        <v>2143</v>
      </c>
    </row>
    <row r="4" ht="45" customHeight="1" spans="1:2">
      <c r="A4" s="5" t="s">
        <v>2144</v>
      </c>
      <c r="B4" s="6" t="s">
        <v>2145</v>
      </c>
    </row>
    <row r="5" ht="175.5" spans="1:2">
      <c r="A5" s="5" t="s">
        <v>2146</v>
      </c>
      <c r="B5" s="6" t="s">
        <v>2147</v>
      </c>
    </row>
    <row r="6" ht="192" customHeight="1" spans="1:10">
      <c r="A6" s="7" t="s">
        <v>2012</v>
      </c>
      <c r="B6" s="8" t="s">
        <v>2013</v>
      </c>
      <c r="C6" s="9"/>
      <c r="D6" s="9"/>
      <c r="E6" s="9"/>
      <c r="F6" s="9"/>
      <c r="G6" s="9"/>
      <c r="H6" s="9"/>
      <c r="I6" s="9"/>
      <c r="J6" s="9"/>
    </row>
    <row r="7" hidden="1" spans="1:10">
      <c r="A7" s="10"/>
      <c r="B7" s="11"/>
      <c r="C7" s="9"/>
      <c r="D7" s="9"/>
      <c r="E7" s="9"/>
      <c r="F7" s="9"/>
      <c r="G7" s="9"/>
      <c r="H7" s="9"/>
      <c r="I7" s="9"/>
      <c r="J7" s="9"/>
    </row>
    <row r="8" ht="26" hidden="1" customHeight="1" spans="1:10">
      <c r="A8" s="12"/>
      <c r="B8" s="13"/>
      <c r="C8" s="9"/>
      <c r="D8" s="9"/>
      <c r="E8" s="9"/>
      <c r="F8" s="9"/>
      <c r="G8" s="9"/>
      <c r="H8" s="9"/>
      <c r="I8" s="9"/>
      <c r="J8" s="9"/>
    </row>
    <row r="9" spans="1:10">
      <c r="A9" s="14" t="s">
        <v>2033</v>
      </c>
      <c r="B9" s="6" t="s">
        <v>2034</v>
      </c>
      <c r="C9" s="9"/>
      <c r="D9" s="9"/>
      <c r="E9" s="9"/>
      <c r="F9" s="9"/>
      <c r="G9" s="9"/>
      <c r="H9" s="9"/>
      <c r="I9" s="9"/>
      <c r="J9" s="9"/>
    </row>
    <row r="10" spans="1:10">
      <c r="A10" s="14"/>
      <c r="B10" s="6"/>
      <c r="C10" s="9"/>
      <c r="D10" s="9"/>
      <c r="E10" s="9"/>
      <c r="F10" s="9"/>
      <c r="G10" s="9"/>
      <c r="H10" s="9"/>
      <c r="I10" s="9"/>
      <c r="J10" s="9"/>
    </row>
    <row r="11" ht="45" customHeight="1" spans="1:10">
      <c r="A11" s="14"/>
      <c r="B11" s="6"/>
      <c r="C11" s="9"/>
      <c r="D11" s="9"/>
      <c r="E11" s="9"/>
      <c r="F11" s="9"/>
      <c r="G11" s="9"/>
      <c r="H11" s="9"/>
      <c r="I11" s="9"/>
      <c r="J11" s="9"/>
    </row>
    <row r="12" ht="45" customHeight="1" spans="1:10">
      <c r="A12" s="14"/>
      <c r="B12" s="6"/>
      <c r="C12" s="9"/>
      <c r="D12" s="9"/>
      <c r="E12" s="9"/>
      <c r="F12" s="9"/>
      <c r="G12" s="9"/>
      <c r="H12" s="9"/>
      <c r="I12" s="9"/>
      <c r="J12" s="9"/>
    </row>
    <row r="13" ht="45" customHeight="1" spans="1:10">
      <c r="A13" s="14"/>
      <c r="B13" s="6"/>
      <c r="C13" s="9"/>
      <c r="D13" s="9"/>
      <c r="E13" s="9"/>
      <c r="F13" s="9"/>
      <c r="G13" s="9"/>
      <c r="H13" s="9"/>
      <c r="I13" s="9"/>
      <c r="J13" s="9"/>
    </row>
    <row r="14" spans="1:10">
      <c r="A14" s="14"/>
      <c r="B14" s="6"/>
      <c r="C14" s="9"/>
      <c r="D14" s="9"/>
      <c r="E14" s="9"/>
      <c r="F14" s="9"/>
      <c r="G14" s="9"/>
      <c r="H14" s="9"/>
      <c r="I14" s="9"/>
      <c r="J14" s="9"/>
    </row>
    <row r="15" spans="1:10">
      <c r="A15" s="14"/>
      <c r="B15" s="6"/>
      <c r="C15" s="9"/>
      <c r="D15" s="9"/>
      <c r="E15" s="9"/>
      <c r="F15" s="9"/>
      <c r="G15" s="9"/>
      <c r="H15" s="9"/>
      <c r="I15" s="9"/>
      <c r="J15" s="9"/>
    </row>
    <row r="16" spans="1:10">
      <c r="A16" s="14"/>
      <c r="B16" s="6"/>
      <c r="C16" s="9"/>
      <c r="D16" s="9"/>
      <c r="E16" s="9"/>
      <c r="F16" s="9"/>
      <c r="G16" s="9"/>
      <c r="H16" s="9"/>
      <c r="I16" s="9"/>
      <c r="J16" s="9"/>
    </row>
    <row r="17" spans="1:10">
      <c r="A17" s="14"/>
      <c r="B17" s="6"/>
      <c r="C17" s="9"/>
      <c r="D17" s="9"/>
      <c r="E17" s="9"/>
      <c r="F17" s="9"/>
      <c r="G17" s="9"/>
      <c r="H17" s="9"/>
      <c r="I17" s="9"/>
      <c r="J17" s="9"/>
    </row>
    <row r="18" spans="1:10">
      <c r="A18" s="15" t="s">
        <v>2067</v>
      </c>
      <c r="B18" s="8" t="s">
        <v>2148</v>
      </c>
      <c r="C18" s="9"/>
      <c r="D18" s="9"/>
      <c r="E18" s="9"/>
      <c r="F18" s="9"/>
      <c r="G18" s="9"/>
      <c r="H18" s="9"/>
      <c r="I18" s="9"/>
      <c r="J18" s="9"/>
    </row>
    <row r="19" spans="1:10">
      <c r="A19" s="15"/>
      <c r="B19" s="11"/>
      <c r="C19" s="9"/>
      <c r="D19" s="9"/>
      <c r="E19" s="9"/>
      <c r="F19" s="9"/>
      <c r="G19" s="9"/>
      <c r="H19" s="9"/>
      <c r="I19" s="9"/>
      <c r="J19" s="9"/>
    </row>
    <row r="20" spans="1:10">
      <c r="A20" s="15"/>
      <c r="B20" s="11"/>
      <c r="C20" s="9"/>
      <c r="D20" s="9"/>
      <c r="E20" s="9"/>
      <c r="F20" s="9"/>
      <c r="G20" s="9"/>
      <c r="H20" s="9"/>
      <c r="I20" s="9"/>
      <c r="J20" s="9"/>
    </row>
    <row r="21" spans="1:10">
      <c r="A21" s="15"/>
      <c r="B21" s="11"/>
      <c r="C21" s="9"/>
      <c r="D21" s="9"/>
      <c r="E21" s="9"/>
      <c r="F21" s="9"/>
      <c r="G21" s="9"/>
      <c r="H21" s="9"/>
      <c r="I21" s="9"/>
      <c r="J21" s="9"/>
    </row>
    <row r="22" spans="1:10">
      <c r="A22" s="15"/>
      <c r="B22" s="11"/>
      <c r="C22" s="9"/>
      <c r="D22" s="9"/>
      <c r="E22" s="9"/>
      <c r="F22" s="9"/>
      <c r="G22" s="9"/>
      <c r="H22" s="9"/>
      <c r="I22" s="9"/>
      <c r="J22" s="9"/>
    </row>
    <row r="23" spans="1:10">
      <c r="A23" s="15"/>
      <c r="B23" s="11"/>
      <c r="C23" s="9"/>
      <c r="D23" s="9"/>
      <c r="E23" s="9"/>
      <c r="F23" s="9"/>
      <c r="G23" s="9"/>
      <c r="H23" s="9"/>
      <c r="I23" s="9"/>
      <c r="J23" s="9"/>
    </row>
    <row r="24" spans="1:10">
      <c r="A24" s="15"/>
      <c r="B24" s="11"/>
      <c r="C24" s="9"/>
      <c r="D24" s="9"/>
      <c r="E24" s="9"/>
      <c r="F24" s="9"/>
      <c r="G24" s="9"/>
      <c r="H24" s="9"/>
      <c r="I24" s="9"/>
      <c r="J24" s="9"/>
    </row>
    <row r="25" spans="1:10">
      <c r="A25" s="15"/>
      <c r="B25" s="11"/>
      <c r="C25" s="9"/>
      <c r="D25" s="9"/>
      <c r="E25" s="9"/>
      <c r="F25" s="9"/>
      <c r="G25" s="9"/>
      <c r="H25" s="9"/>
      <c r="I25" s="9"/>
      <c r="J25" s="9"/>
    </row>
    <row r="26" spans="1:10">
      <c r="A26" s="15"/>
      <c r="B26" s="11"/>
      <c r="C26" s="9"/>
      <c r="D26" s="9"/>
      <c r="E26" s="9"/>
      <c r="F26" s="9"/>
      <c r="G26" s="9"/>
      <c r="H26" s="9"/>
      <c r="I26" s="9"/>
      <c r="J26" s="9"/>
    </row>
    <row r="27" spans="1:10">
      <c r="A27" s="15"/>
      <c r="B27" s="13"/>
      <c r="C27" s="9"/>
      <c r="D27" s="9"/>
      <c r="E27" s="9"/>
      <c r="F27" s="9"/>
      <c r="G27" s="9"/>
      <c r="H27" s="9"/>
      <c r="I27" s="9"/>
      <c r="J27" s="9"/>
    </row>
    <row r="28" spans="1:10">
      <c r="A28" s="15" t="s">
        <v>2083</v>
      </c>
      <c r="B28" s="8" t="s">
        <v>2084</v>
      </c>
      <c r="C28" s="9"/>
      <c r="D28" s="9"/>
      <c r="E28" s="9"/>
      <c r="F28" s="9"/>
      <c r="G28" s="9"/>
      <c r="H28" s="9"/>
      <c r="I28" s="9"/>
      <c r="J28" s="9"/>
    </row>
    <row r="29" spans="1:10">
      <c r="A29" s="15"/>
      <c r="B29" s="11"/>
      <c r="C29" s="9"/>
      <c r="D29" s="9"/>
      <c r="E29" s="9"/>
      <c r="F29" s="9"/>
      <c r="G29" s="9"/>
      <c r="H29" s="9"/>
      <c r="I29" s="9"/>
      <c r="J29" s="9"/>
    </row>
    <row r="30" spans="1:10">
      <c r="A30" s="15"/>
      <c r="B30" s="11"/>
      <c r="C30" s="9"/>
      <c r="D30" s="9"/>
      <c r="E30" s="9"/>
      <c r="F30" s="9"/>
      <c r="G30" s="9"/>
      <c r="H30" s="9"/>
      <c r="I30" s="9"/>
      <c r="J30" s="9"/>
    </row>
    <row r="31" spans="1:10">
      <c r="A31" s="15"/>
      <c r="B31" s="11"/>
      <c r="C31" s="9"/>
      <c r="D31" s="9"/>
      <c r="E31" s="9"/>
      <c r="F31" s="9"/>
      <c r="G31" s="9"/>
      <c r="H31" s="9"/>
      <c r="I31" s="9"/>
      <c r="J31" s="9"/>
    </row>
    <row r="32" spans="1:10">
      <c r="A32" s="15"/>
      <c r="B32" s="11"/>
      <c r="C32" s="9"/>
      <c r="D32" s="9"/>
      <c r="E32" s="9"/>
      <c r="F32" s="9"/>
      <c r="G32" s="9"/>
      <c r="H32" s="9"/>
      <c r="I32" s="9"/>
      <c r="J32" s="9"/>
    </row>
    <row r="33" spans="1:10">
      <c r="A33" s="15"/>
      <c r="B33" s="11"/>
      <c r="C33" s="9"/>
      <c r="D33" s="9"/>
      <c r="E33" s="9"/>
      <c r="F33" s="9"/>
      <c r="G33" s="9"/>
      <c r="H33" s="9"/>
      <c r="I33" s="9"/>
      <c r="J33" s="9"/>
    </row>
    <row r="34" spans="1:10">
      <c r="A34" s="15"/>
      <c r="B34" s="11"/>
      <c r="C34" s="9"/>
      <c r="D34" s="9"/>
      <c r="E34" s="9"/>
      <c r="F34" s="9"/>
      <c r="G34" s="9"/>
      <c r="H34" s="9"/>
      <c r="I34" s="9"/>
      <c r="J34" s="9"/>
    </row>
    <row r="35" spans="1:10">
      <c r="A35" s="15"/>
      <c r="B35" s="11"/>
      <c r="C35" s="9"/>
      <c r="D35" s="9"/>
      <c r="E35" s="9"/>
      <c r="F35" s="9"/>
      <c r="G35" s="9"/>
      <c r="H35" s="9"/>
      <c r="I35" s="9"/>
      <c r="J35" s="9"/>
    </row>
    <row r="36" spans="1:10">
      <c r="A36" s="15"/>
      <c r="B36" s="11"/>
      <c r="C36" s="9"/>
      <c r="D36" s="9"/>
      <c r="E36" s="9"/>
      <c r="F36" s="9"/>
      <c r="G36" s="9"/>
      <c r="H36" s="9"/>
      <c r="I36" s="9"/>
      <c r="J36" s="9"/>
    </row>
    <row r="37" spans="1:10">
      <c r="A37" s="15"/>
      <c r="B37" s="11"/>
      <c r="C37" s="9"/>
      <c r="D37" s="9"/>
      <c r="E37" s="9"/>
      <c r="F37" s="9"/>
      <c r="G37" s="9"/>
      <c r="H37" s="9"/>
      <c r="I37" s="9"/>
      <c r="J37" s="9"/>
    </row>
    <row r="38" spans="1:10">
      <c r="A38" s="15"/>
      <c r="B38" s="11"/>
      <c r="C38" s="9"/>
      <c r="D38" s="9"/>
      <c r="E38" s="9"/>
      <c r="F38" s="9"/>
      <c r="G38" s="9"/>
      <c r="H38" s="9"/>
      <c r="I38" s="9"/>
      <c r="J38" s="9"/>
    </row>
    <row r="39" spans="1:10">
      <c r="A39" s="15" t="s">
        <v>2112</v>
      </c>
      <c r="B39" s="6" t="s">
        <v>2113</v>
      </c>
      <c r="C39" s="9"/>
      <c r="D39" s="9"/>
      <c r="E39" s="9"/>
      <c r="F39" s="9"/>
      <c r="G39" s="9"/>
      <c r="H39" s="9"/>
      <c r="I39" s="9"/>
      <c r="J39" s="9"/>
    </row>
    <row r="40" spans="1:10">
      <c r="A40" s="15"/>
      <c r="B40" s="6"/>
      <c r="C40" s="9"/>
      <c r="D40" s="9"/>
      <c r="E40" s="9"/>
      <c r="F40" s="9"/>
      <c r="G40" s="9"/>
      <c r="H40" s="9"/>
      <c r="I40" s="9"/>
      <c r="J40" s="9"/>
    </row>
    <row r="41" spans="1:10">
      <c r="A41" s="15"/>
      <c r="B41" s="6"/>
      <c r="C41" s="9"/>
      <c r="D41" s="9"/>
      <c r="E41" s="9"/>
      <c r="F41" s="9"/>
      <c r="G41" s="9"/>
      <c r="H41" s="9"/>
      <c r="I41" s="9"/>
      <c r="J41" s="9"/>
    </row>
    <row r="42" spans="1:10">
      <c r="A42" s="15"/>
      <c r="B42" s="6"/>
      <c r="C42" s="9"/>
      <c r="D42" s="9"/>
      <c r="E42" s="9"/>
      <c r="F42" s="9"/>
      <c r="G42" s="9"/>
      <c r="H42" s="9"/>
      <c r="I42" s="9"/>
      <c r="J42" s="9"/>
    </row>
    <row r="43" spans="1:10">
      <c r="A43" s="15"/>
      <c r="B43" s="6"/>
      <c r="C43" s="9"/>
      <c r="D43" s="9"/>
      <c r="E43" s="9"/>
      <c r="F43" s="9"/>
      <c r="G43" s="9"/>
      <c r="H43" s="9"/>
      <c r="I43" s="9"/>
      <c r="J43" s="9"/>
    </row>
    <row r="44" spans="1:10">
      <c r="A44" s="15"/>
      <c r="B44" s="6"/>
      <c r="C44" s="9"/>
      <c r="D44" s="9"/>
      <c r="E44" s="9"/>
      <c r="F44" s="9"/>
      <c r="G44" s="9"/>
      <c r="H44" s="9"/>
      <c r="I44" s="9"/>
      <c r="J44" s="9"/>
    </row>
    <row r="45" spans="1:10">
      <c r="A45" s="15"/>
      <c r="B45" s="6"/>
      <c r="C45" s="9"/>
      <c r="D45" s="9"/>
      <c r="E45" s="9"/>
      <c r="F45" s="9"/>
      <c r="G45" s="9"/>
      <c r="H45" s="9"/>
      <c r="I45" s="9"/>
      <c r="J45" s="9"/>
    </row>
    <row r="46" spans="1:10">
      <c r="A46" s="15"/>
      <c r="B46" s="6"/>
      <c r="C46" s="9"/>
      <c r="D46" s="9"/>
      <c r="E46" s="9"/>
      <c r="F46" s="9"/>
      <c r="G46" s="9"/>
      <c r="H46" s="9"/>
      <c r="I46" s="9"/>
      <c r="J46" s="9"/>
    </row>
    <row r="47" spans="1:10">
      <c r="A47" s="15"/>
      <c r="B47" s="6"/>
      <c r="C47" s="9"/>
      <c r="D47" s="9"/>
      <c r="E47" s="9"/>
      <c r="F47" s="9"/>
      <c r="G47" s="9"/>
      <c r="H47" s="9"/>
      <c r="I47" s="9"/>
      <c r="J47" s="9"/>
    </row>
    <row r="48" spans="1:10">
      <c r="A48" s="15"/>
      <c r="B48" s="6"/>
      <c r="C48" s="9"/>
      <c r="D48" s="9"/>
      <c r="E48" s="9"/>
      <c r="F48" s="9"/>
      <c r="G48" s="9"/>
      <c r="H48" s="9"/>
      <c r="I48" s="9"/>
      <c r="J48" s="9"/>
    </row>
    <row r="49" spans="1:10">
      <c r="A49" s="15"/>
      <c r="B49" s="6"/>
      <c r="C49" s="9"/>
      <c r="D49" s="9"/>
      <c r="E49" s="9"/>
      <c r="F49" s="9"/>
      <c r="G49" s="9"/>
      <c r="H49" s="9"/>
      <c r="I49" s="9"/>
      <c r="J49" s="9"/>
    </row>
    <row r="50" ht="10" customHeight="1" spans="1:10">
      <c r="A50" s="15"/>
      <c r="B50" s="6"/>
      <c r="C50" s="9"/>
      <c r="D50" s="9"/>
      <c r="E50" s="9"/>
      <c r="F50" s="9"/>
      <c r="G50" s="9"/>
      <c r="H50" s="9"/>
      <c r="I50" s="9"/>
      <c r="J50" s="9"/>
    </row>
    <row r="51" hidden="1" spans="1:10">
      <c r="A51" s="15"/>
      <c r="B51" s="6"/>
      <c r="C51" s="9"/>
      <c r="D51" s="9"/>
      <c r="E51" s="9"/>
      <c r="F51" s="9"/>
      <c r="G51" s="9"/>
      <c r="H51" s="9"/>
      <c r="I51" s="9"/>
      <c r="J51" s="9"/>
    </row>
    <row r="52" hidden="1" spans="1:10">
      <c r="A52" s="15"/>
      <c r="B52" s="6"/>
      <c r="C52" s="9"/>
      <c r="D52" s="9"/>
      <c r="E52" s="9"/>
      <c r="F52" s="9"/>
      <c r="G52" s="9"/>
      <c r="H52" s="9"/>
      <c r="I52" s="9"/>
      <c r="J52" s="9"/>
    </row>
    <row r="53" hidden="1" spans="1:10">
      <c r="A53" s="15"/>
      <c r="B53" s="6"/>
      <c r="C53" s="9"/>
      <c r="D53" s="9"/>
      <c r="E53" s="9"/>
      <c r="F53" s="9"/>
      <c r="G53" s="9"/>
      <c r="H53" s="9"/>
      <c r="I53" s="9"/>
      <c r="J53" s="9"/>
    </row>
    <row r="54" hidden="1" spans="1:10">
      <c r="A54" s="15"/>
      <c r="B54" s="6"/>
      <c r="C54" s="9"/>
      <c r="D54" s="9"/>
      <c r="E54" s="9"/>
      <c r="F54" s="9"/>
      <c r="G54" s="9"/>
      <c r="H54" s="9"/>
      <c r="I54" s="9"/>
      <c r="J54" s="9"/>
    </row>
  </sheetData>
  <mergeCells count="11">
    <mergeCell ref="A1:B1"/>
    <mergeCell ref="A6:A8"/>
    <mergeCell ref="A9:A17"/>
    <mergeCell ref="A18:A27"/>
    <mergeCell ref="A28:A38"/>
    <mergeCell ref="A39:A54"/>
    <mergeCell ref="B6:B8"/>
    <mergeCell ref="B9:B17"/>
    <mergeCell ref="B18:B27"/>
    <mergeCell ref="B28:B38"/>
    <mergeCell ref="B39:B54"/>
  </mergeCells>
  <conditionalFormatting sqref="A6">
    <cfRule type="expression" dxfId="1" priority="1" stopIfTrue="1">
      <formula>"len($A:$A)=3"</formula>
    </cfRule>
  </conditionalFormatting>
  <conditionalFormatting sqref="A4:A5">
    <cfRule type="expression" dxfId="1" priority="2" stopIfTrue="1">
      <formula>"len($A:$A)=3"</formula>
    </cfRule>
  </conditionalFormatting>
  <pageMargins left="0.751388888888889" right="0.751388888888889" top="1" bottom="1" header="0.507638888888889" footer="0.507638888888889"/>
  <pageSetup paperSize="9" orientation="portrait" horizontalDpi="600"/>
  <headerFooter>
    <oddFooter>&amp;C&amp;16-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G1368"/>
  <sheetViews>
    <sheetView showGridLines="0" showZeros="0" view="pageBreakPreview" zoomScaleNormal="100" workbookViewId="0">
      <pane xSplit="1" ySplit="3" topLeftCell="B1274" activePane="bottomRight" state="frozen"/>
      <selection/>
      <selection pane="topRight"/>
      <selection pane="bottomLeft"/>
      <selection pane="bottomRight" activeCell="B668" sqref="B668"/>
    </sheetView>
  </sheetViews>
  <sheetFormatPr defaultColWidth="9" defaultRowHeight="14.25" outlineLevelCol="6"/>
  <cols>
    <col min="1" max="1" width="10.875" style="150" customWidth="1"/>
    <col min="2" max="2" width="50.6333333333333" style="150" customWidth="1"/>
    <col min="3" max="4" width="20.6333333333333" style="150" customWidth="1"/>
    <col min="5" max="5" width="20.6333333333333" style="338" customWidth="1"/>
    <col min="6" max="6" width="4" style="150" hidden="1" customWidth="1"/>
    <col min="7" max="7" width="9" style="150" hidden="1" customWidth="1"/>
    <col min="8" max="16384" width="9" style="150"/>
  </cols>
  <sheetData>
    <row r="1" s="430" customFormat="1" ht="45" customHeight="1" spans="1:6">
      <c r="A1" s="432"/>
      <c r="B1" s="432" t="s">
        <v>133</v>
      </c>
      <c r="C1" s="432"/>
      <c r="D1" s="432"/>
      <c r="E1" s="432"/>
      <c r="F1" s="433"/>
    </row>
    <row r="2" s="230" customFormat="1" ht="20.1" customHeight="1" spans="1:5">
      <c r="A2" s="434"/>
      <c r="B2" s="435"/>
      <c r="C2" s="436"/>
      <c r="D2" s="437"/>
      <c r="E2" s="437" t="s">
        <v>1</v>
      </c>
    </row>
    <row r="3" s="151" customFormat="1" ht="45" customHeight="1" spans="1:7">
      <c r="A3" s="438" t="s">
        <v>2</v>
      </c>
      <c r="B3" s="439" t="s">
        <v>3</v>
      </c>
      <c r="C3" s="438" t="s">
        <v>128</v>
      </c>
      <c r="D3" s="438" t="s">
        <v>5</v>
      </c>
      <c r="E3" s="438" t="s">
        <v>129</v>
      </c>
      <c r="F3" s="411" t="s">
        <v>134</v>
      </c>
      <c r="G3" s="151" t="s">
        <v>135</v>
      </c>
    </row>
    <row r="4" ht="36" customHeight="1" spans="1:7">
      <c r="A4" s="440">
        <v>201</v>
      </c>
      <c r="B4" s="298" t="s">
        <v>69</v>
      </c>
      <c r="C4" s="299">
        <f>IFERROR(VLOOKUP(A4,[3]表10支出预算!$A$4:$F$2222,5,FALSE),0)</f>
        <v>29232</v>
      </c>
      <c r="D4" s="299">
        <f>IFERROR(VLOOKUP(A4,[3]表10支出预算!$A$4:$F$2222,6,FALSE),0)</f>
        <v>26457</v>
      </c>
      <c r="E4" s="300">
        <f>IF(C4=0,0,(D4-C4)/C4)</f>
        <v>-0.095</v>
      </c>
      <c r="F4" s="273" t="str">
        <f t="shared" ref="F4:F67" si="0">IF(LEN(A4)=3,"是",IF(B4&lt;&gt;"",IF(SUM(C4:D4)&lt;&gt;0,"是","否"),"是"))</f>
        <v>是</v>
      </c>
      <c r="G4" s="150" t="str">
        <f t="shared" ref="G4:G67" si="1">IF(LEN(A4)=3,"类",IF(LEN(A4)=5,"款","项"))</f>
        <v>类</v>
      </c>
    </row>
    <row r="5" ht="36" customHeight="1" spans="1:7">
      <c r="A5" s="440">
        <v>20101</v>
      </c>
      <c r="B5" s="298" t="s">
        <v>136</v>
      </c>
      <c r="C5" s="299">
        <f>IFERROR(VLOOKUP(A5,[3]表10支出预算!$A$4:$F$2222,5,FALSE),0)</f>
        <v>768</v>
      </c>
      <c r="D5" s="299">
        <f>IFERROR(VLOOKUP(A5,[3]表10支出预算!$A$4:$F$2222,6,FALSE),0)</f>
        <v>842</v>
      </c>
      <c r="E5" s="300">
        <f t="shared" ref="E5:E68" si="2">IF(C5=0,0,(D5-C5)/C5)</f>
        <v>0.096</v>
      </c>
      <c r="F5" s="273" t="str">
        <f t="shared" si="0"/>
        <v>是</v>
      </c>
      <c r="G5" s="150" t="str">
        <f t="shared" si="1"/>
        <v>款</v>
      </c>
    </row>
    <row r="6" ht="36" customHeight="1" spans="1:7">
      <c r="A6" s="441">
        <v>2010101</v>
      </c>
      <c r="B6" s="302" t="s">
        <v>137</v>
      </c>
      <c r="C6" s="303">
        <f>IFERROR(VLOOKUP(A6,[3]表10支出预算!$A$4:$F$2222,5,FALSE),0)</f>
        <v>679</v>
      </c>
      <c r="D6" s="303">
        <f>IFERROR(VLOOKUP(A6,[3]表10支出预算!$A$4:$F$2222,6,FALSE),0)</f>
        <v>672</v>
      </c>
      <c r="E6" s="300">
        <f t="shared" si="2"/>
        <v>-0.01</v>
      </c>
      <c r="F6" s="273" t="str">
        <f t="shared" si="0"/>
        <v>是</v>
      </c>
      <c r="G6" s="150" t="str">
        <f t="shared" si="1"/>
        <v>项</v>
      </c>
    </row>
    <row r="7" ht="36" customHeight="1" spans="1:7">
      <c r="A7" s="441">
        <v>2010102</v>
      </c>
      <c r="B7" s="302" t="s">
        <v>138</v>
      </c>
      <c r="C7" s="303">
        <f>IFERROR(VLOOKUP(A7,[3]表10支出预算!$A$4:$F$2222,5,FALSE),0)</f>
        <v>0</v>
      </c>
      <c r="D7" s="299">
        <f>IFERROR(VLOOKUP(A7,[3]表10支出预算!$A$4:$F$2222,6,FALSE),0)</f>
        <v>0</v>
      </c>
      <c r="E7" s="300">
        <f t="shared" si="2"/>
        <v>0</v>
      </c>
      <c r="F7" s="273" t="str">
        <f t="shared" si="0"/>
        <v>否</v>
      </c>
      <c r="G7" s="150" t="str">
        <f t="shared" si="1"/>
        <v>项</v>
      </c>
    </row>
    <row r="8" ht="36" customHeight="1" spans="1:7">
      <c r="A8" s="441">
        <v>2010103</v>
      </c>
      <c r="B8" s="302" t="s">
        <v>139</v>
      </c>
      <c r="C8" s="303">
        <f>IFERROR(VLOOKUP(A8,[3]表10支出预算!$A$4:$F$2222,5,FALSE),0)</f>
        <v>0</v>
      </c>
      <c r="D8" s="299">
        <f>IFERROR(VLOOKUP(A8,[3]表10支出预算!$A$4:$F$2222,6,FALSE),0)</f>
        <v>0</v>
      </c>
      <c r="E8" s="300">
        <f t="shared" si="2"/>
        <v>0</v>
      </c>
      <c r="F8" s="273" t="str">
        <f t="shared" si="0"/>
        <v>否</v>
      </c>
      <c r="G8" s="150" t="str">
        <f t="shared" si="1"/>
        <v>项</v>
      </c>
    </row>
    <row r="9" ht="36" customHeight="1" spans="1:7">
      <c r="A9" s="441">
        <v>2010104</v>
      </c>
      <c r="B9" s="302" t="s">
        <v>140</v>
      </c>
      <c r="C9" s="303">
        <f>IFERROR(VLOOKUP(A9,[3]表10支出预算!$A$4:$F$2222,5,FALSE),0)</f>
        <v>42</v>
      </c>
      <c r="D9" s="303">
        <f>IFERROR(VLOOKUP(A9,[3]表10支出预算!$A$4:$F$2222,6,FALSE),0)</f>
        <v>40</v>
      </c>
      <c r="E9" s="442">
        <f t="shared" si="2"/>
        <v>-0.048</v>
      </c>
      <c r="F9" s="273" t="str">
        <f t="shared" si="0"/>
        <v>是</v>
      </c>
      <c r="G9" s="150" t="str">
        <f t="shared" si="1"/>
        <v>项</v>
      </c>
    </row>
    <row r="10" ht="36" customHeight="1" spans="1:7">
      <c r="A10" s="441">
        <v>2010105</v>
      </c>
      <c r="B10" s="302" t="s">
        <v>141</v>
      </c>
      <c r="C10" s="303">
        <f>IFERROR(VLOOKUP(A10,[3]表10支出预算!$A$4:$F$2222,5,FALSE),0)</f>
        <v>0</v>
      </c>
      <c r="D10" s="299">
        <f>IFERROR(VLOOKUP(A10,[3]表10支出预算!$A$4:$F$2222,6,FALSE),0)</f>
        <v>0</v>
      </c>
      <c r="E10" s="442">
        <f t="shared" si="2"/>
        <v>0</v>
      </c>
      <c r="F10" s="273" t="str">
        <f t="shared" si="0"/>
        <v>否</v>
      </c>
      <c r="G10" s="150" t="str">
        <f t="shared" si="1"/>
        <v>项</v>
      </c>
    </row>
    <row r="11" ht="36" customHeight="1" spans="1:7">
      <c r="A11" s="441">
        <v>2010106</v>
      </c>
      <c r="B11" s="302" t="s">
        <v>142</v>
      </c>
      <c r="C11" s="303">
        <f>IFERROR(VLOOKUP(A11,[3]表10支出预算!$A$4:$F$2222,5,FALSE),0)</f>
        <v>0</v>
      </c>
      <c r="D11" s="303">
        <f>IFERROR(VLOOKUP(A11,[3]表10支出预算!$A$4:$F$2222,6,FALSE),0)</f>
        <v>0</v>
      </c>
      <c r="E11" s="442">
        <f t="shared" si="2"/>
        <v>0</v>
      </c>
      <c r="F11" s="273" t="str">
        <f t="shared" si="0"/>
        <v>否</v>
      </c>
      <c r="G11" s="150" t="str">
        <f t="shared" si="1"/>
        <v>项</v>
      </c>
    </row>
    <row r="12" ht="36" customHeight="1" spans="1:7">
      <c r="A12" s="441">
        <v>2010107</v>
      </c>
      <c r="B12" s="302" t="s">
        <v>143</v>
      </c>
      <c r="C12" s="303">
        <f>IFERROR(VLOOKUP(A12,[3]表10支出预算!$A$4:$F$2222,5,FALSE),0)</f>
        <v>0</v>
      </c>
      <c r="D12" s="303">
        <f>IFERROR(VLOOKUP(A12,[3]表10支出预算!$A$4:$F$2222,6,FALSE),0)</f>
        <v>0</v>
      </c>
      <c r="E12" s="442">
        <f t="shared" si="2"/>
        <v>0</v>
      </c>
      <c r="F12" s="273" t="str">
        <f t="shared" si="0"/>
        <v>否</v>
      </c>
      <c r="G12" s="150" t="str">
        <f t="shared" si="1"/>
        <v>项</v>
      </c>
    </row>
    <row r="13" ht="36" customHeight="1" spans="1:7">
      <c r="A13" s="441">
        <v>2010108</v>
      </c>
      <c r="B13" s="302" t="s">
        <v>144</v>
      </c>
      <c r="C13" s="303">
        <f>IFERROR(VLOOKUP(A13,[3]表10支出预算!$A$4:$F$2222,5,FALSE),0)</f>
        <v>0</v>
      </c>
      <c r="D13" s="303">
        <f>IFERROR(VLOOKUP(A13,[3]表10支出预算!$A$4:$F$2222,6,FALSE),0)</f>
        <v>80</v>
      </c>
      <c r="E13" s="442">
        <f t="shared" si="2"/>
        <v>0</v>
      </c>
      <c r="F13" s="273" t="str">
        <f t="shared" si="0"/>
        <v>是</v>
      </c>
      <c r="G13" s="150" t="str">
        <f t="shared" si="1"/>
        <v>项</v>
      </c>
    </row>
    <row r="14" ht="36" customHeight="1" spans="1:7">
      <c r="A14" s="441">
        <v>2010109</v>
      </c>
      <c r="B14" s="302" t="s">
        <v>145</v>
      </c>
      <c r="C14" s="303">
        <f>IFERROR(VLOOKUP(A14,[3]表10支出预算!$A$4:$F$2222,5,FALSE),0)</f>
        <v>0</v>
      </c>
      <c r="D14" s="303">
        <f>IFERROR(VLOOKUP(A14,[3]表10支出预算!$A$4:$F$2222,6,FALSE),0)</f>
        <v>0</v>
      </c>
      <c r="E14" s="442">
        <f t="shared" si="2"/>
        <v>0</v>
      </c>
      <c r="F14" s="273" t="str">
        <f t="shared" si="0"/>
        <v>否</v>
      </c>
      <c r="G14" s="150" t="str">
        <f t="shared" si="1"/>
        <v>项</v>
      </c>
    </row>
    <row r="15" ht="36" customHeight="1" spans="1:7">
      <c r="A15" s="441">
        <v>2010150</v>
      </c>
      <c r="B15" s="302" t="s">
        <v>146</v>
      </c>
      <c r="C15" s="303">
        <f>IFERROR(VLOOKUP(A15,[3]表10支出预算!$A$4:$F$2222,5,FALSE),0)</f>
        <v>0</v>
      </c>
      <c r="D15" s="303">
        <f>IFERROR(VLOOKUP(A15,[3]表10支出预算!$A$4:$F$2222,6,FALSE),0)</f>
        <v>0</v>
      </c>
      <c r="E15" s="442">
        <f t="shared" si="2"/>
        <v>0</v>
      </c>
      <c r="F15" s="273" t="str">
        <f t="shared" si="0"/>
        <v>否</v>
      </c>
      <c r="G15" s="150" t="str">
        <f t="shared" si="1"/>
        <v>项</v>
      </c>
    </row>
    <row r="16" ht="36" customHeight="1" spans="1:7">
      <c r="A16" s="441">
        <v>2010199</v>
      </c>
      <c r="B16" s="302" t="s">
        <v>147</v>
      </c>
      <c r="C16" s="303">
        <f>IFERROR(VLOOKUP(A16,[3]表10支出预算!$A$4:$F$2222,5,FALSE),0)</f>
        <v>47</v>
      </c>
      <c r="D16" s="303">
        <f>IFERROR(VLOOKUP(A16,[3]表10支出预算!$A$4:$F$2222,6,FALSE),0)</f>
        <v>50</v>
      </c>
      <c r="E16" s="442">
        <f t="shared" si="2"/>
        <v>0.064</v>
      </c>
      <c r="F16" s="273" t="str">
        <f t="shared" si="0"/>
        <v>是</v>
      </c>
      <c r="G16" s="150" t="str">
        <f t="shared" si="1"/>
        <v>项</v>
      </c>
    </row>
    <row r="17" ht="36" customHeight="1" spans="1:7">
      <c r="A17" s="440">
        <v>20102</v>
      </c>
      <c r="B17" s="298" t="s">
        <v>148</v>
      </c>
      <c r="C17" s="299">
        <f>IFERROR(VLOOKUP(A17,[3]表10支出预算!$A$4:$F$2222,5,FALSE),0)</f>
        <v>749</v>
      </c>
      <c r="D17" s="299">
        <f>IFERROR(VLOOKUP(A17,[3]表10支出预算!$A$4:$F$2222,6,FALSE),0)</f>
        <v>717</v>
      </c>
      <c r="E17" s="442">
        <f t="shared" si="2"/>
        <v>-0.043</v>
      </c>
      <c r="F17" s="273" t="str">
        <f t="shared" si="0"/>
        <v>是</v>
      </c>
      <c r="G17" s="150" t="str">
        <f t="shared" si="1"/>
        <v>款</v>
      </c>
    </row>
    <row r="18" ht="36" customHeight="1" spans="1:7">
      <c r="A18" s="441">
        <v>2010201</v>
      </c>
      <c r="B18" s="302" t="s">
        <v>137</v>
      </c>
      <c r="C18" s="303">
        <f>IFERROR(VLOOKUP(A18,[3]表10支出预算!$A$4:$F$2222,5,FALSE),0)</f>
        <v>570</v>
      </c>
      <c r="D18" s="303">
        <f>IFERROR(VLOOKUP(A18,[3]表10支出预算!$A$4:$F$2222,6,FALSE),0)</f>
        <v>547</v>
      </c>
      <c r="E18" s="442">
        <f t="shared" si="2"/>
        <v>-0.04</v>
      </c>
      <c r="F18" s="273" t="str">
        <f t="shared" si="0"/>
        <v>是</v>
      </c>
      <c r="G18" s="150" t="str">
        <f t="shared" si="1"/>
        <v>项</v>
      </c>
    </row>
    <row r="19" ht="36" customHeight="1" spans="1:7">
      <c r="A19" s="441">
        <v>2010202</v>
      </c>
      <c r="B19" s="302" t="s">
        <v>138</v>
      </c>
      <c r="C19" s="303">
        <f>IFERROR(VLOOKUP(A19,[3]表10支出预算!$A$4:$F$2222,5,FALSE),0)</f>
        <v>90</v>
      </c>
      <c r="D19" s="303">
        <f>IFERROR(VLOOKUP(A19,[3]表10支出预算!$A$4:$F$2222,6,FALSE),0)</f>
        <v>80</v>
      </c>
      <c r="E19" s="442">
        <f t="shared" si="2"/>
        <v>-0.111</v>
      </c>
      <c r="F19" s="273" t="str">
        <f t="shared" si="0"/>
        <v>是</v>
      </c>
      <c r="G19" s="150" t="str">
        <f t="shared" si="1"/>
        <v>项</v>
      </c>
    </row>
    <row r="20" ht="36" customHeight="1" spans="1:7">
      <c r="A20" s="441">
        <v>2010203</v>
      </c>
      <c r="B20" s="302" t="s">
        <v>139</v>
      </c>
      <c r="C20" s="303">
        <f>IFERROR(VLOOKUP(A20,[3]表10支出预算!$A$4:$F$2222,5,FALSE),0)</f>
        <v>0</v>
      </c>
      <c r="D20" s="303">
        <f>IFERROR(VLOOKUP(A20,[3]表10支出预算!$A$4:$F$2222,6,FALSE),0)</f>
        <v>0</v>
      </c>
      <c r="E20" s="442">
        <f t="shared" si="2"/>
        <v>0</v>
      </c>
      <c r="F20" s="273" t="str">
        <f t="shared" si="0"/>
        <v>否</v>
      </c>
      <c r="G20" s="150" t="str">
        <f t="shared" si="1"/>
        <v>项</v>
      </c>
    </row>
    <row r="21" ht="36" customHeight="1" spans="1:7">
      <c r="A21" s="441">
        <v>2010204</v>
      </c>
      <c r="B21" s="302" t="s">
        <v>149</v>
      </c>
      <c r="C21" s="303">
        <f>IFERROR(VLOOKUP(A21,[3]表10支出预算!$A$4:$F$2222,5,FALSE),0)</f>
        <v>50</v>
      </c>
      <c r="D21" s="303">
        <f>IFERROR(VLOOKUP(A21,[3]表10支出预算!$A$4:$F$2222,6,FALSE),0)</f>
        <v>40</v>
      </c>
      <c r="E21" s="442">
        <f t="shared" si="2"/>
        <v>-0.2</v>
      </c>
      <c r="F21" s="273" t="str">
        <f t="shared" si="0"/>
        <v>是</v>
      </c>
      <c r="G21" s="150" t="str">
        <f t="shared" si="1"/>
        <v>项</v>
      </c>
    </row>
    <row r="22" ht="36" customHeight="1" spans="1:7">
      <c r="A22" s="441">
        <v>2010205</v>
      </c>
      <c r="B22" s="302" t="s">
        <v>150</v>
      </c>
      <c r="C22" s="303">
        <f>IFERROR(VLOOKUP(A22,[3]表10支出预算!$A$4:$F$2222,5,FALSE),0)</f>
        <v>0</v>
      </c>
      <c r="D22" s="303">
        <f>IFERROR(VLOOKUP(A22,[3]表10支出预算!$A$4:$F$2222,6,FALSE),0)</f>
        <v>0</v>
      </c>
      <c r="E22" s="442">
        <f t="shared" si="2"/>
        <v>0</v>
      </c>
      <c r="F22" s="273" t="str">
        <f t="shared" si="0"/>
        <v>否</v>
      </c>
      <c r="G22" s="150" t="str">
        <f t="shared" si="1"/>
        <v>项</v>
      </c>
    </row>
    <row r="23" ht="36" customHeight="1" spans="1:7">
      <c r="A23" s="441">
        <v>2010206</v>
      </c>
      <c r="B23" s="302" t="s">
        <v>151</v>
      </c>
      <c r="C23" s="303">
        <f>IFERROR(VLOOKUP(A23,[3]表10支出预算!$A$4:$F$2222,5,FALSE),0)</f>
        <v>0</v>
      </c>
      <c r="D23" s="303">
        <f>IFERROR(VLOOKUP(A23,[3]表10支出预算!$A$4:$F$2222,6,FALSE),0)</f>
        <v>0</v>
      </c>
      <c r="E23" s="442">
        <f t="shared" si="2"/>
        <v>0</v>
      </c>
      <c r="F23" s="273" t="str">
        <f t="shared" si="0"/>
        <v>否</v>
      </c>
      <c r="G23" s="150" t="str">
        <f t="shared" si="1"/>
        <v>项</v>
      </c>
    </row>
    <row r="24" ht="36" customHeight="1" spans="1:7">
      <c r="A24" s="441">
        <v>2010250</v>
      </c>
      <c r="B24" s="302" t="s">
        <v>146</v>
      </c>
      <c r="C24" s="303">
        <f>IFERROR(VLOOKUP(A24,[3]表10支出预算!$A$4:$F$2222,5,FALSE),0)</f>
        <v>0</v>
      </c>
      <c r="D24" s="303">
        <f>IFERROR(VLOOKUP(A24,[3]表10支出预算!$A$4:$F$2222,6,FALSE),0)</f>
        <v>0</v>
      </c>
      <c r="E24" s="442">
        <f t="shared" si="2"/>
        <v>0</v>
      </c>
      <c r="F24" s="273" t="str">
        <f t="shared" si="0"/>
        <v>否</v>
      </c>
      <c r="G24" s="150" t="str">
        <f t="shared" si="1"/>
        <v>项</v>
      </c>
    </row>
    <row r="25" ht="36" customHeight="1" spans="1:7">
      <c r="A25" s="441">
        <v>2010299</v>
      </c>
      <c r="B25" s="302" t="s">
        <v>152</v>
      </c>
      <c r="C25" s="303">
        <f>IFERROR(VLOOKUP(A25,[3]表10支出预算!$A$4:$F$2222,5,FALSE),0)</f>
        <v>39</v>
      </c>
      <c r="D25" s="303">
        <f>IFERROR(VLOOKUP(A25,[3]表10支出预算!$A$4:$F$2222,6,FALSE),0)</f>
        <v>50</v>
      </c>
      <c r="E25" s="442">
        <f t="shared" si="2"/>
        <v>0.282</v>
      </c>
      <c r="F25" s="273" t="str">
        <f t="shared" si="0"/>
        <v>是</v>
      </c>
      <c r="G25" s="150" t="str">
        <f t="shared" si="1"/>
        <v>项</v>
      </c>
    </row>
    <row r="26" ht="36" customHeight="1" spans="1:7">
      <c r="A26" s="440">
        <v>20103</v>
      </c>
      <c r="B26" s="298" t="s">
        <v>153</v>
      </c>
      <c r="C26" s="299">
        <f>IFERROR(VLOOKUP(A26,[3]表10支出预算!$A$4:$F$2222,5,FALSE),0)</f>
        <v>8580</v>
      </c>
      <c r="D26" s="299">
        <f>IFERROR(VLOOKUP(A26,[3]表10支出预算!$A$4:$F$2222,6,FALSE),0)</f>
        <v>10437</v>
      </c>
      <c r="E26" s="442">
        <f t="shared" si="2"/>
        <v>0.216</v>
      </c>
      <c r="F26" s="273" t="str">
        <f t="shared" si="0"/>
        <v>是</v>
      </c>
      <c r="G26" s="150" t="str">
        <f t="shared" si="1"/>
        <v>款</v>
      </c>
    </row>
    <row r="27" ht="36" customHeight="1" spans="1:7">
      <c r="A27" s="441">
        <v>2010301</v>
      </c>
      <c r="B27" s="302" t="s">
        <v>137</v>
      </c>
      <c r="C27" s="303">
        <f>IFERROR(VLOOKUP(A27,[3]表10支出预算!$A$4:$F$2222,5,FALSE),0)</f>
        <v>8252</v>
      </c>
      <c r="D27" s="303">
        <f>IFERROR(VLOOKUP(A27,[3]表10支出预算!$A$4:$F$2222,6,FALSE),0)</f>
        <v>10045</v>
      </c>
      <c r="E27" s="442">
        <f t="shared" si="2"/>
        <v>0.217</v>
      </c>
      <c r="F27" s="273" t="str">
        <f t="shared" si="0"/>
        <v>是</v>
      </c>
      <c r="G27" s="150" t="str">
        <f t="shared" si="1"/>
        <v>项</v>
      </c>
    </row>
    <row r="28" ht="36" customHeight="1" spans="1:7">
      <c r="A28" s="441">
        <v>2010302</v>
      </c>
      <c r="B28" s="302" t="s">
        <v>138</v>
      </c>
      <c r="C28" s="303">
        <f>IFERROR(VLOOKUP(A28,[3]表10支出预算!$A$4:$F$2222,5,FALSE),0)</f>
        <v>6</v>
      </c>
      <c r="D28" s="303">
        <f>IFERROR(VLOOKUP(A28,[3]表10支出预算!$A$4:$F$2222,6,FALSE),0)</f>
        <v>0</v>
      </c>
      <c r="E28" s="442">
        <f t="shared" si="2"/>
        <v>-1</v>
      </c>
      <c r="F28" s="273" t="str">
        <f t="shared" si="0"/>
        <v>是</v>
      </c>
      <c r="G28" s="150" t="str">
        <f t="shared" si="1"/>
        <v>项</v>
      </c>
    </row>
    <row r="29" ht="36" customHeight="1" spans="1:7">
      <c r="A29" s="441">
        <v>2010303</v>
      </c>
      <c r="B29" s="302" t="s">
        <v>139</v>
      </c>
      <c r="C29" s="303">
        <f>IFERROR(VLOOKUP(A29,[3]表10支出预算!$A$4:$F$2222,5,FALSE),0)</f>
        <v>0</v>
      </c>
      <c r="D29" s="303">
        <f>IFERROR(VLOOKUP(A29,[3]表10支出预算!$A$4:$F$2222,6,FALSE),0)</f>
        <v>0</v>
      </c>
      <c r="E29" s="442">
        <f t="shared" si="2"/>
        <v>0</v>
      </c>
      <c r="F29" s="273" t="str">
        <f t="shared" si="0"/>
        <v>否</v>
      </c>
      <c r="G29" s="150" t="str">
        <f t="shared" si="1"/>
        <v>项</v>
      </c>
    </row>
    <row r="30" ht="36" customHeight="1" spans="1:7">
      <c r="A30" s="441">
        <v>2010304</v>
      </c>
      <c r="B30" s="302" t="s">
        <v>154</v>
      </c>
      <c r="C30" s="303">
        <f>IFERROR(VLOOKUP(A30,[3]表10支出预算!$A$4:$F$2222,5,FALSE),0)</f>
        <v>0</v>
      </c>
      <c r="D30" s="303">
        <f>IFERROR(VLOOKUP(A30,[3]表10支出预算!$A$4:$F$2222,6,FALSE),0)</f>
        <v>0</v>
      </c>
      <c r="E30" s="442">
        <f t="shared" si="2"/>
        <v>0</v>
      </c>
      <c r="F30" s="273" t="str">
        <f t="shared" si="0"/>
        <v>否</v>
      </c>
      <c r="G30" s="150" t="str">
        <f t="shared" si="1"/>
        <v>项</v>
      </c>
    </row>
    <row r="31" ht="36" customHeight="1" spans="1:7">
      <c r="A31" s="441">
        <v>2010305</v>
      </c>
      <c r="B31" s="302" t="s">
        <v>155</v>
      </c>
      <c r="C31" s="303">
        <f>IFERROR(VLOOKUP(A31,[3]表10支出预算!$A$4:$F$2222,5,FALSE),0)</f>
        <v>0</v>
      </c>
      <c r="D31" s="303">
        <f>IFERROR(VLOOKUP(A31,[3]表10支出预算!$A$4:$F$2222,6,FALSE),0)</f>
        <v>0</v>
      </c>
      <c r="E31" s="442">
        <f t="shared" si="2"/>
        <v>0</v>
      </c>
      <c r="F31" s="273" t="str">
        <f t="shared" si="0"/>
        <v>否</v>
      </c>
      <c r="G31" s="150" t="str">
        <f t="shared" si="1"/>
        <v>项</v>
      </c>
    </row>
    <row r="32" ht="36" customHeight="1" spans="1:7">
      <c r="A32" s="441">
        <v>2010306</v>
      </c>
      <c r="B32" s="302" t="s">
        <v>156</v>
      </c>
      <c r="C32" s="303">
        <f>IFERROR(VLOOKUP(A32,[3]表10支出预算!$A$4:$F$2222,5,FALSE),0)</f>
        <v>0</v>
      </c>
      <c r="D32" s="303">
        <f>IFERROR(VLOOKUP(A32,[3]表10支出预算!$A$4:$F$2222,6,FALSE),0)</f>
        <v>0</v>
      </c>
      <c r="E32" s="442">
        <f t="shared" si="2"/>
        <v>0</v>
      </c>
      <c r="F32" s="273" t="str">
        <f t="shared" si="0"/>
        <v>否</v>
      </c>
      <c r="G32" s="150" t="str">
        <f t="shared" si="1"/>
        <v>项</v>
      </c>
    </row>
    <row r="33" ht="36" customHeight="1" spans="1:7">
      <c r="A33" s="441">
        <v>2010308</v>
      </c>
      <c r="B33" s="302" t="s">
        <v>157</v>
      </c>
      <c r="C33" s="303">
        <f>IFERROR(VLOOKUP(A33,[3]表10支出预算!$A$4:$F$2222,5,FALSE),0)</f>
        <v>0</v>
      </c>
      <c r="D33" s="303">
        <f>IFERROR(VLOOKUP(A33,[3]表10支出预算!$A$4:$F$2222,6,FALSE),0)</f>
        <v>0</v>
      </c>
      <c r="E33" s="442">
        <f t="shared" si="2"/>
        <v>0</v>
      </c>
      <c r="F33" s="273" t="str">
        <f t="shared" si="0"/>
        <v>否</v>
      </c>
      <c r="G33" s="150" t="str">
        <f t="shared" si="1"/>
        <v>项</v>
      </c>
    </row>
    <row r="34" ht="36" customHeight="1" spans="1:7">
      <c r="A34" s="441">
        <v>2010309</v>
      </c>
      <c r="B34" s="302" t="s">
        <v>158</v>
      </c>
      <c r="C34" s="303">
        <f>IFERROR(VLOOKUP(A34,[3]表10支出预算!$A$4:$F$2222,5,FALSE),0)</f>
        <v>0</v>
      </c>
      <c r="D34" s="303">
        <f>IFERROR(VLOOKUP(A34,[3]表10支出预算!$A$4:$F$2222,6,FALSE),0)</f>
        <v>0</v>
      </c>
      <c r="E34" s="442">
        <f t="shared" si="2"/>
        <v>0</v>
      </c>
      <c r="F34" s="273" t="str">
        <f t="shared" si="0"/>
        <v>否</v>
      </c>
      <c r="G34" s="150" t="str">
        <f t="shared" si="1"/>
        <v>项</v>
      </c>
    </row>
    <row r="35" ht="36" customHeight="1" spans="1:7">
      <c r="A35" s="441">
        <v>2010350</v>
      </c>
      <c r="B35" s="302" t="s">
        <v>146</v>
      </c>
      <c r="C35" s="303">
        <f>IFERROR(VLOOKUP(A35,[3]表10支出预算!$A$4:$F$2222,5,FALSE),0)</f>
        <v>0</v>
      </c>
      <c r="D35" s="303">
        <f>IFERROR(VLOOKUP(A35,[3]表10支出预算!$A$4:$F$2222,6,FALSE),0)</f>
        <v>0</v>
      </c>
      <c r="E35" s="442">
        <f t="shared" si="2"/>
        <v>0</v>
      </c>
      <c r="F35" s="273" t="str">
        <f t="shared" si="0"/>
        <v>否</v>
      </c>
      <c r="G35" s="150" t="str">
        <f t="shared" si="1"/>
        <v>项</v>
      </c>
    </row>
    <row r="36" ht="36" customHeight="1" spans="1:7">
      <c r="A36" s="443">
        <v>2010399</v>
      </c>
      <c r="B36" s="302" t="s">
        <v>159</v>
      </c>
      <c r="C36" s="303">
        <f>IFERROR(VLOOKUP(A36,[3]表10支出预算!$A$4:$F$2222,5,FALSE),0)</f>
        <v>322</v>
      </c>
      <c r="D36" s="303">
        <f>IFERROR(VLOOKUP(A36,[3]表10支出预算!$A$4:$F$2222,6,FALSE),0)</f>
        <v>391</v>
      </c>
      <c r="E36" s="442">
        <f t="shared" si="2"/>
        <v>0.214</v>
      </c>
      <c r="F36" s="273" t="str">
        <f t="shared" si="0"/>
        <v>是</v>
      </c>
      <c r="G36" s="150" t="str">
        <f t="shared" si="1"/>
        <v>项</v>
      </c>
    </row>
    <row r="37" ht="36" customHeight="1" spans="1:7">
      <c r="A37" s="440">
        <v>20104</v>
      </c>
      <c r="B37" s="298" t="s">
        <v>160</v>
      </c>
      <c r="C37" s="299">
        <f>IFERROR(VLOOKUP(A37,[3]表10支出预算!$A$4:$F$2222,5,FALSE),0)</f>
        <v>1479</v>
      </c>
      <c r="D37" s="299">
        <f>IFERROR(VLOOKUP(A37,[3]表10支出预算!$A$4:$F$2222,6,FALSE),0)</f>
        <v>1283</v>
      </c>
      <c r="E37" s="442">
        <f t="shared" si="2"/>
        <v>-0.133</v>
      </c>
      <c r="F37" s="273" t="str">
        <f t="shared" si="0"/>
        <v>是</v>
      </c>
      <c r="G37" s="150" t="str">
        <f t="shared" si="1"/>
        <v>款</v>
      </c>
    </row>
    <row r="38" ht="36" customHeight="1" spans="1:7">
      <c r="A38" s="441">
        <v>2010401</v>
      </c>
      <c r="B38" s="302" t="s">
        <v>137</v>
      </c>
      <c r="C38" s="303">
        <f>IFERROR(VLOOKUP(A38,[3]表10支出预算!$A$4:$F$2222,5,FALSE),0)</f>
        <v>588</v>
      </c>
      <c r="D38" s="303">
        <f>IFERROR(VLOOKUP(A38,[3]表10支出预算!$A$4:$F$2222,6,FALSE),0)</f>
        <v>549</v>
      </c>
      <c r="E38" s="442">
        <f t="shared" si="2"/>
        <v>-0.066</v>
      </c>
      <c r="F38" s="273" t="str">
        <f t="shared" si="0"/>
        <v>是</v>
      </c>
      <c r="G38" s="150" t="str">
        <f t="shared" si="1"/>
        <v>项</v>
      </c>
    </row>
    <row r="39" ht="36" customHeight="1" spans="1:7">
      <c r="A39" s="441">
        <v>2010402</v>
      </c>
      <c r="B39" s="302" t="s">
        <v>138</v>
      </c>
      <c r="C39" s="303">
        <f>IFERROR(VLOOKUP(A39,[3]表10支出预算!$A$4:$F$2222,5,FALSE),0)</f>
        <v>0</v>
      </c>
      <c r="D39" s="303">
        <f>IFERROR(VLOOKUP(A39,[3]表10支出预算!$A$4:$F$2222,6,FALSE),0)</f>
        <v>0</v>
      </c>
      <c r="E39" s="442">
        <f t="shared" si="2"/>
        <v>0</v>
      </c>
      <c r="F39" s="273" t="str">
        <f t="shared" si="0"/>
        <v>否</v>
      </c>
      <c r="G39" s="150" t="str">
        <f t="shared" si="1"/>
        <v>项</v>
      </c>
    </row>
    <row r="40" ht="36" customHeight="1" spans="1:7">
      <c r="A40" s="441">
        <v>2010403</v>
      </c>
      <c r="B40" s="302" t="s">
        <v>139</v>
      </c>
      <c r="C40" s="303">
        <f>IFERROR(VLOOKUP(A40,[3]表10支出预算!$A$4:$F$2222,5,FALSE),0)</f>
        <v>0</v>
      </c>
      <c r="D40" s="303">
        <f>IFERROR(VLOOKUP(A40,[3]表10支出预算!$A$4:$F$2222,6,FALSE),0)</f>
        <v>0</v>
      </c>
      <c r="E40" s="442">
        <f t="shared" si="2"/>
        <v>0</v>
      </c>
      <c r="F40" s="273" t="str">
        <f t="shared" si="0"/>
        <v>否</v>
      </c>
      <c r="G40" s="150" t="str">
        <f t="shared" si="1"/>
        <v>项</v>
      </c>
    </row>
    <row r="41" ht="36" customHeight="1" spans="1:7">
      <c r="A41" s="441">
        <v>2010404</v>
      </c>
      <c r="B41" s="302" t="s">
        <v>161</v>
      </c>
      <c r="C41" s="303">
        <f>IFERROR(VLOOKUP(A41,[3]表10支出预算!$A$4:$F$2222,5,FALSE),0)</f>
        <v>0</v>
      </c>
      <c r="D41" s="303">
        <f>IFERROR(VLOOKUP(A41,[3]表10支出预算!$A$4:$F$2222,6,FALSE),0)</f>
        <v>0</v>
      </c>
      <c r="E41" s="442">
        <f t="shared" si="2"/>
        <v>0</v>
      </c>
      <c r="F41" s="273" t="str">
        <f t="shared" si="0"/>
        <v>否</v>
      </c>
      <c r="G41" s="150" t="str">
        <f t="shared" si="1"/>
        <v>项</v>
      </c>
    </row>
    <row r="42" ht="36" customHeight="1" spans="1:7">
      <c r="A42" s="441">
        <v>2010405</v>
      </c>
      <c r="B42" s="302" t="s">
        <v>162</v>
      </c>
      <c r="C42" s="303">
        <f>IFERROR(VLOOKUP(A42,[3]表10支出预算!$A$4:$F$2222,5,FALSE),0)</f>
        <v>0</v>
      </c>
      <c r="D42" s="303">
        <f>IFERROR(VLOOKUP(A42,[3]表10支出预算!$A$4:$F$2222,6,FALSE),0)</f>
        <v>0</v>
      </c>
      <c r="E42" s="442">
        <f t="shared" si="2"/>
        <v>0</v>
      </c>
      <c r="F42" s="273" t="str">
        <f t="shared" si="0"/>
        <v>否</v>
      </c>
      <c r="G42" s="150" t="str">
        <f t="shared" si="1"/>
        <v>项</v>
      </c>
    </row>
    <row r="43" ht="36" customHeight="1" spans="1:7">
      <c r="A43" s="441">
        <v>2010406</v>
      </c>
      <c r="B43" s="302" t="s">
        <v>163</v>
      </c>
      <c r="C43" s="303">
        <f>IFERROR(VLOOKUP(A43,[3]表10支出预算!$A$4:$F$2222,5,FALSE),0)</f>
        <v>0</v>
      </c>
      <c r="D43" s="303">
        <f>IFERROR(VLOOKUP(A43,[3]表10支出预算!$A$4:$F$2222,6,FALSE),0)</f>
        <v>517</v>
      </c>
      <c r="E43" s="442">
        <f t="shared" si="2"/>
        <v>0</v>
      </c>
      <c r="F43" s="273" t="str">
        <f t="shared" si="0"/>
        <v>是</v>
      </c>
      <c r="G43" s="150" t="str">
        <f t="shared" si="1"/>
        <v>项</v>
      </c>
    </row>
    <row r="44" ht="36" customHeight="1" spans="1:7">
      <c r="A44" s="441">
        <v>2010407</v>
      </c>
      <c r="B44" s="302" t="s">
        <v>164</v>
      </c>
      <c r="C44" s="303">
        <f>IFERROR(VLOOKUP(A44,[3]表10支出预算!$A$4:$F$2222,5,FALSE),0)</f>
        <v>0</v>
      </c>
      <c r="D44" s="303">
        <f>IFERROR(VLOOKUP(A44,[3]表10支出预算!$A$4:$F$2222,6,FALSE),0)</f>
        <v>0</v>
      </c>
      <c r="E44" s="442">
        <f t="shared" si="2"/>
        <v>0</v>
      </c>
      <c r="F44" s="273" t="str">
        <f t="shared" si="0"/>
        <v>否</v>
      </c>
      <c r="G44" s="150" t="str">
        <f t="shared" si="1"/>
        <v>项</v>
      </c>
    </row>
    <row r="45" ht="36" customHeight="1" spans="1:7">
      <c r="A45" s="441">
        <v>2010408</v>
      </c>
      <c r="B45" s="302" t="s">
        <v>165</v>
      </c>
      <c r="C45" s="303">
        <f>IFERROR(VLOOKUP(A45,[3]表10支出预算!$A$4:$F$2222,5,FALSE),0)</f>
        <v>0</v>
      </c>
      <c r="D45" s="303">
        <f>IFERROR(VLOOKUP(A45,[3]表10支出预算!$A$4:$F$2222,6,FALSE),0)</f>
        <v>0</v>
      </c>
      <c r="E45" s="442">
        <f t="shared" si="2"/>
        <v>0</v>
      </c>
      <c r="F45" s="273" t="str">
        <f t="shared" si="0"/>
        <v>否</v>
      </c>
      <c r="G45" s="150" t="str">
        <f t="shared" si="1"/>
        <v>项</v>
      </c>
    </row>
    <row r="46" ht="36" customHeight="1" spans="1:7">
      <c r="A46" s="441">
        <v>2010450</v>
      </c>
      <c r="B46" s="302" t="s">
        <v>146</v>
      </c>
      <c r="C46" s="303">
        <f>IFERROR(VLOOKUP(A46,[3]表10支出预算!$A$4:$F$2222,5,FALSE),0)</f>
        <v>0</v>
      </c>
      <c r="D46" s="303">
        <f>IFERROR(VLOOKUP(A46,[3]表10支出预算!$A$4:$F$2222,6,FALSE),0)</f>
        <v>0</v>
      </c>
      <c r="E46" s="442">
        <f t="shared" si="2"/>
        <v>0</v>
      </c>
      <c r="F46" s="273" t="str">
        <f t="shared" si="0"/>
        <v>否</v>
      </c>
      <c r="G46" s="150" t="str">
        <f t="shared" si="1"/>
        <v>项</v>
      </c>
    </row>
    <row r="47" ht="36" customHeight="1" spans="1:7">
      <c r="A47" s="441">
        <v>2010499</v>
      </c>
      <c r="B47" s="302" t="s">
        <v>166</v>
      </c>
      <c r="C47" s="303">
        <f>IFERROR(VLOOKUP(A47,[3]表10支出预算!$A$4:$F$2222,5,FALSE),0)</f>
        <v>891</v>
      </c>
      <c r="D47" s="303">
        <f>IFERROR(VLOOKUP(A47,[3]表10支出预算!$A$4:$F$2222,6,FALSE),0)</f>
        <v>217</v>
      </c>
      <c r="E47" s="442">
        <f t="shared" si="2"/>
        <v>-0.756</v>
      </c>
      <c r="F47" s="273" t="str">
        <f t="shared" si="0"/>
        <v>是</v>
      </c>
      <c r="G47" s="150" t="str">
        <f t="shared" si="1"/>
        <v>项</v>
      </c>
    </row>
    <row r="48" ht="36" customHeight="1" spans="1:7">
      <c r="A48" s="440">
        <v>20105</v>
      </c>
      <c r="B48" s="298" t="s">
        <v>167</v>
      </c>
      <c r="C48" s="299">
        <f>IFERROR(VLOOKUP(A48,[3]表10支出预算!$A$4:$F$2222,5,FALSE),0)</f>
        <v>365</v>
      </c>
      <c r="D48" s="299">
        <f>IFERROR(VLOOKUP(A48,[3]表10支出预算!$A$4:$F$2222,6,FALSE),0)</f>
        <v>444</v>
      </c>
      <c r="E48" s="442">
        <f t="shared" si="2"/>
        <v>0.216</v>
      </c>
      <c r="F48" s="273" t="str">
        <f t="shared" si="0"/>
        <v>是</v>
      </c>
      <c r="G48" s="150" t="str">
        <f t="shared" si="1"/>
        <v>款</v>
      </c>
    </row>
    <row r="49" ht="36" customHeight="1" spans="1:7">
      <c r="A49" s="441">
        <v>2010501</v>
      </c>
      <c r="B49" s="302" t="s">
        <v>137</v>
      </c>
      <c r="C49" s="303">
        <f>IFERROR(VLOOKUP(A49,[3]表10支出预算!$A$4:$F$2222,5,FALSE),0)</f>
        <v>269</v>
      </c>
      <c r="D49" s="303">
        <f>IFERROR(VLOOKUP(A49,[3]表10支出预算!$A$4:$F$2222,6,FALSE),0)</f>
        <v>275</v>
      </c>
      <c r="E49" s="442">
        <f t="shared" si="2"/>
        <v>0.022</v>
      </c>
      <c r="F49" s="273" t="str">
        <f t="shared" si="0"/>
        <v>是</v>
      </c>
      <c r="G49" s="150" t="str">
        <f t="shared" si="1"/>
        <v>项</v>
      </c>
    </row>
    <row r="50" ht="36" customHeight="1" spans="1:7">
      <c r="A50" s="441">
        <v>2010502</v>
      </c>
      <c r="B50" s="302" t="s">
        <v>138</v>
      </c>
      <c r="C50" s="303">
        <f>IFERROR(VLOOKUP(A50,[3]表10支出预算!$A$4:$F$2222,5,FALSE),0)</f>
        <v>0</v>
      </c>
      <c r="D50" s="303">
        <f>IFERROR(VLOOKUP(A50,[3]表10支出预算!$A$4:$F$2222,6,FALSE),0)</f>
        <v>0</v>
      </c>
      <c r="E50" s="442">
        <f t="shared" si="2"/>
        <v>0</v>
      </c>
      <c r="F50" s="273" t="str">
        <f t="shared" si="0"/>
        <v>否</v>
      </c>
      <c r="G50" s="150" t="str">
        <f t="shared" si="1"/>
        <v>项</v>
      </c>
    </row>
    <row r="51" ht="36" customHeight="1" spans="1:7">
      <c r="A51" s="441">
        <v>2010503</v>
      </c>
      <c r="B51" s="302" t="s">
        <v>139</v>
      </c>
      <c r="C51" s="303">
        <f>IFERROR(VLOOKUP(A51,[3]表10支出预算!$A$4:$F$2222,5,FALSE),0)</f>
        <v>0</v>
      </c>
      <c r="D51" s="303">
        <f>IFERROR(VLOOKUP(A51,[3]表10支出预算!$A$4:$F$2222,6,FALSE),0)</f>
        <v>0</v>
      </c>
      <c r="E51" s="442">
        <f t="shared" si="2"/>
        <v>0</v>
      </c>
      <c r="F51" s="273" t="str">
        <f t="shared" si="0"/>
        <v>否</v>
      </c>
      <c r="G51" s="150" t="str">
        <f t="shared" si="1"/>
        <v>项</v>
      </c>
    </row>
    <row r="52" ht="36" customHeight="1" spans="1:7">
      <c r="A52" s="441">
        <v>2010504</v>
      </c>
      <c r="B52" s="302" t="s">
        <v>168</v>
      </c>
      <c r="C52" s="303">
        <f>IFERROR(VLOOKUP(A52,[3]表10支出预算!$A$4:$F$2222,5,FALSE),0)</f>
        <v>0</v>
      </c>
      <c r="D52" s="303">
        <f>IFERROR(VLOOKUP(A52,[3]表10支出预算!$A$4:$F$2222,6,FALSE),0)</f>
        <v>0</v>
      </c>
      <c r="E52" s="442">
        <f t="shared" si="2"/>
        <v>0</v>
      </c>
      <c r="F52" s="273" t="str">
        <f t="shared" si="0"/>
        <v>否</v>
      </c>
      <c r="G52" s="150" t="str">
        <f t="shared" si="1"/>
        <v>项</v>
      </c>
    </row>
    <row r="53" ht="36" customHeight="1" spans="1:7">
      <c r="A53" s="441">
        <v>2010505</v>
      </c>
      <c r="B53" s="302" t="s">
        <v>169</v>
      </c>
      <c r="C53" s="303">
        <f>IFERROR(VLOOKUP(A53,[3]表10支出预算!$A$4:$F$2222,5,FALSE),0)</f>
        <v>20</v>
      </c>
      <c r="D53" s="303">
        <f>IFERROR(VLOOKUP(A53,[3]表10支出预算!$A$4:$F$2222,6,FALSE),0)</f>
        <v>60</v>
      </c>
      <c r="E53" s="442">
        <f t="shared" si="2"/>
        <v>2</v>
      </c>
      <c r="F53" s="273" t="str">
        <f t="shared" si="0"/>
        <v>是</v>
      </c>
      <c r="G53" s="150" t="str">
        <f t="shared" si="1"/>
        <v>项</v>
      </c>
    </row>
    <row r="54" ht="36" customHeight="1" spans="1:7">
      <c r="A54" s="441">
        <v>2010506</v>
      </c>
      <c r="B54" s="302" t="s">
        <v>170</v>
      </c>
      <c r="C54" s="303">
        <f>IFERROR(VLOOKUP(A54,[3]表10支出预算!$A$4:$F$2222,5,FALSE),0)</f>
        <v>0</v>
      </c>
      <c r="D54" s="303">
        <f>IFERROR(VLOOKUP(A54,[3]表10支出预算!$A$4:$F$2222,6,FALSE),0)</f>
        <v>0</v>
      </c>
      <c r="E54" s="442">
        <f t="shared" si="2"/>
        <v>0</v>
      </c>
      <c r="F54" s="273" t="str">
        <f t="shared" si="0"/>
        <v>否</v>
      </c>
      <c r="G54" s="150" t="str">
        <f t="shared" si="1"/>
        <v>项</v>
      </c>
    </row>
    <row r="55" ht="36" customHeight="1" spans="1:7">
      <c r="A55" s="441">
        <v>2010507</v>
      </c>
      <c r="B55" s="302" t="s">
        <v>171</v>
      </c>
      <c r="C55" s="303">
        <f>IFERROR(VLOOKUP(A55,[3]表10支出预算!$A$4:$F$2222,5,FALSE),0)</f>
        <v>74</v>
      </c>
      <c r="D55" s="303">
        <f>IFERROR(VLOOKUP(A55,[3]表10支出预算!$A$4:$F$2222,6,FALSE),0)</f>
        <v>96</v>
      </c>
      <c r="E55" s="442">
        <f t="shared" si="2"/>
        <v>0.297</v>
      </c>
      <c r="F55" s="273" t="str">
        <f t="shared" si="0"/>
        <v>是</v>
      </c>
      <c r="G55" s="150" t="str">
        <f t="shared" si="1"/>
        <v>项</v>
      </c>
    </row>
    <row r="56" ht="36" customHeight="1" spans="1:7">
      <c r="A56" s="441">
        <v>2010508</v>
      </c>
      <c r="B56" s="302" t="s">
        <v>172</v>
      </c>
      <c r="C56" s="303">
        <f>IFERROR(VLOOKUP(A56,[3]表10支出预算!$A$4:$F$2222,5,FALSE),0)</f>
        <v>2</v>
      </c>
      <c r="D56" s="303">
        <f>IFERROR(VLOOKUP(A56,[3]表10支出预算!$A$4:$F$2222,6,FALSE),0)</f>
        <v>0</v>
      </c>
      <c r="E56" s="442">
        <f t="shared" si="2"/>
        <v>-1</v>
      </c>
      <c r="F56" s="273" t="str">
        <f t="shared" si="0"/>
        <v>是</v>
      </c>
      <c r="G56" s="150" t="str">
        <f t="shared" si="1"/>
        <v>项</v>
      </c>
    </row>
    <row r="57" ht="36" customHeight="1" spans="1:7">
      <c r="A57" s="441">
        <v>2010550</v>
      </c>
      <c r="B57" s="302" t="s">
        <v>146</v>
      </c>
      <c r="C57" s="303">
        <f>IFERROR(VLOOKUP(A57,[3]表10支出预算!$A$4:$F$2222,5,FALSE),0)</f>
        <v>0</v>
      </c>
      <c r="D57" s="303">
        <f>IFERROR(VLOOKUP(A57,[3]表10支出预算!$A$4:$F$2222,6,FALSE),0)</f>
        <v>0</v>
      </c>
      <c r="E57" s="442">
        <f t="shared" si="2"/>
        <v>0</v>
      </c>
      <c r="F57" s="273" t="str">
        <f t="shared" si="0"/>
        <v>否</v>
      </c>
      <c r="G57" s="150" t="str">
        <f t="shared" si="1"/>
        <v>项</v>
      </c>
    </row>
    <row r="58" ht="36" customHeight="1" spans="1:7">
      <c r="A58" s="441">
        <v>2010599</v>
      </c>
      <c r="B58" s="302" t="s">
        <v>173</v>
      </c>
      <c r="C58" s="303">
        <f>IFERROR(VLOOKUP(A58,[3]表10支出预算!$A$4:$F$2222,5,FALSE),0)</f>
        <v>0</v>
      </c>
      <c r="D58" s="303">
        <f>IFERROR(VLOOKUP(A58,[3]表10支出预算!$A$4:$F$2222,6,FALSE),0)</f>
        <v>13</v>
      </c>
      <c r="E58" s="442">
        <f t="shared" si="2"/>
        <v>0</v>
      </c>
      <c r="F58" s="273" t="str">
        <f t="shared" si="0"/>
        <v>是</v>
      </c>
      <c r="G58" s="150" t="str">
        <f t="shared" si="1"/>
        <v>项</v>
      </c>
    </row>
    <row r="59" ht="36" customHeight="1" spans="1:7">
      <c r="A59" s="440">
        <v>20106</v>
      </c>
      <c r="B59" s="298" t="s">
        <v>174</v>
      </c>
      <c r="C59" s="299">
        <f>IFERROR(VLOOKUP(A59,[3]表10支出预算!$A$4:$F$2222,5,FALSE),0)</f>
        <v>1635</v>
      </c>
      <c r="D59" s="299">
        <f>IFERROR(VLOOKUP(A59,[3]表10支出预算!$A$4:$F$2222,6,FALSE),0)</f>
        <v>1190</v>
      </c>
      <c r="E59" s="442">
        <f t="shared" si="2"/>
        <v>-0.272</v>
      </c>
      <c r="F59" s="273" t="str">
        <f t="shared" si="0"/>
        <v>是</v>
      </c>
      <c r="G59" s="150" t="str">
        <f t="shared" si="1"/>
        <v>款</v>
      </c>
    </row>
    <row r="60" ht="36" customHeight="1" spans="1:7">
      <c r="A60" s="441">
        <v>2010601</v>
      </c>
      <c r="B60" s="302" t="s">
        <v>137</v>
      </c>
      <c r="C60" s="303">
        <f>IFERROR(VLOOKUP(A60,[3]表10支出预算!$A$4:$F$2222,5,FALSE),0)</f>
        <v>1302</v>
      </c>
      <c r="D60" s="303">
        <f>IFERROR(VLOOKUP(A60,[3]表10支出预算!$A$4:$F$2222,6,FALSE),0)</f>
        <v>883</v>
      </c>
      <c r="E60" s="442">
        <f t="shared" si="2"/>
        <v>-0.322</v>
      </c>
      <c r="F60" s="273" t="str">
        <f t="shared" si="0"/>
        <v>是</v>
      </c>
      <c r="G60" s="150" t="str">
        <f t="shared" si="1"/>
        <v>项</v>
      </c>
    </row>
    <row r="61" ht="36" customHeight="1" spans="1:7">
      <c r="A61" s="441">
        <v>2010602</v>
      </c>
      <c r="B61" s="302" t="s">
        <v>138</v>
      </c>
      <c r="C61" s="303">
        <f>IFERROR(VLOOKUP(A61,[3]表10支出预算!$A$4:$F$2222,5,FALSE),0)</f>
        <v>6</v>
      </c>
      <c r="D61" s="303">
        <f>IFERROR(VLOOKUP(A61,[3]表10支出预算!$A$4:$F$2222,6,FALSE),0)</f>
        <v>0</v>
      </c>
      <c r="E61" s="442">
        <f t="shared" si="2"/>
        <v>-1</v>
      </c>
      <c r="F61" s="273" t="str">
        <f t="shared" si="0"/>
        <v>是</v>
      </c>
      <c r="G61" s="150" t="str">
        <f t="shared" si="1"/>
        <v>项</v>
      </c>
    </row>
    <row r="62" ht="36" customHeight="1" spans="1:7">
      <c r="A62" s="441">
        <v>2010603</v>
      </c>
      <c r="B62" s="302" t="s">
        <v>139</v>
      </c>
      <c r="C62" s="303">
        <f>IFERROR(VLOOKUP(A62,[3]表10支出预算!$A$4:$F$2222,5,FALSE),0)</f>
        <v>0</v>
      </c>
      <c r="D62" s="303">
        <f>IFERROR(VLOOKUP(A62,[3]表10支出预算!$A$4:$F$2222,6,FALSE),0)</f>
        <v>0</v>
      </c>
      <c r="E62" s="442">
        <f t="shared" si="2"/>
        <v>0</v>
      </c>
      <c r="F62" s="273" t="str">
        <f t="shared" si="0"/>
        <v>否</v>
      </c>
      <c r="G62" s="150" t="str">
        <f t="shared" si="1"/>
        <v>项</v>
      </c>
    </row>
    <row r="63" ht="36" customHeight="1" spans="1:7">
      <c r="A63" s="441">
        <v>2010604</v>
      </c>
      <c r="B63" s="302" t="s">
        <v>175</v>
      </c>
      <c r="C63" s="303">
        <f>IFERROR(VLOOKUP(A63,[3]表10支出预算!$A$4:$F$2222,5,FALSE),0)</f>
        <v>15</v>
      </c>
      <c r="D63" s="303">
        <f>IFERROR(VLOOKUP(A63,[3]表10支出预算!$A$4:$F$2222,6,FALSE),0)</f>
        <v>0</v>
      </c>
      <c r="E63" s="442">
        <f t="shared" si="2"/>
        <v>-1</v>
      </c>
      <c r="F63" s="273" t="str">
        <f t="shared" si="0"/>
        <v>是</v>
      </c>
      <c r="G63" s="150" t="str">
        <f t="shared" si="1"/>
        <v>项</v>
      </c>
    </row>
    <row r="64" ht="36" customHeight="1" spans="1:7">
      <c r="A64" s="441">
        <v>2010605</v>
      </c>
      <c r="B64" s="302" t="s">
        <v>176</v>
      </c>
      <c r="C64" s="303">
        <f>IFERROR(VLOOKUP(A64,[3]表10支出预算!$A$4:$F$2222,5,FALSE),0)</f>
        <v>0</v>
      </c>
      <c r="D64" s="303">
        <f>IFERROR(VLOOKUP(A64,[3]表10支出预算!$A$4:$F$2222,6,FALSE),0)</f>
        <v>0</v>
      </c>
      <c r="E64" s="442">
        <f t="shared" si="2"/>
        <v>0</v>
      </c>
      <c r="F64" s="273" t="str">
        <f t="shared" si="0"/>
        <v>否</v>
      </c>
      <c r="G64" s="150" t="str">
        <f t="shared" si="1"/>
        <v>项</v>
      </c>
    </row>
    <row r="65" ht="36" customHeight="1" spans="1:7">
      <c r="A65" s="441">
        <v>2010606</v>
      </c>
      <c r="B65" s="302" t="s">
        <v>177</v>
      </c>
      <c r="C65" s="303">
        <f>IFERROR(VLOOKUP(A65,[3]表10支出预算!$A$4:$F$2222,5,FALSE),0)</f>
        <v>0</v>
      </c>
      <c r="D65" s="303">
        <f>IFERROR(VLOOKUP(A65,[3]表10支出预算!$A$4:$F$2222,6,FALSE),0)</f>
        <v>0</v>
      </c>
      <c r="E65" s="442">
        <f t="shared" si="2"/>
        <v>0</v>
      </c>
      <c r="F65" s="273" t="str">
        <f t="shared" si="0"/>
        <v>否</v>
      </c>
      <c r="G65" s="150" t="str">
        <f t="shared" si="1"/>
        <v>项</v>
      </c>
    </row>
    <row r="66" ht="36" customHeight="1" spans="1:7">
      <c r="A66" s="441">
        <v>2010607</v>
      </c>
      <c r="B66" s="302" t="s">
        <v>178</v>
      </c>
      <c r="C66" s="303">
        <f>IFERROR(VLOOKUP(A66,[3]表10支出预算!$A$4:$F$2222,5,FALSE),0)</f>
        <v>83</v>
      </c>
      <c r="D66" s="303">
        <f>IFERROR(VLOOKUP(A66,[3]表10支出预算!$A$4:$F$2222,6,FALSE),0)</f>
        <v>100</v>
      </c>
      <c r="E66" s="442">
        <f t="shared" si="2"/>
        <v>0.205</v>
      </c>
      <c r="F66" s="273" t="str">
        <f t="shared" si="0"/>
        <v>是</v>
      </c>
      <c r="G66" s="150" t="str">
        <f t="shared" si="1"/>
        <v>项</v>
      </c>
    </row>
    <row r="67" ht="36" customHeight="1" spans="1:7">
      <c r="A67" s="441">
        <v>2010608</v>
      </c>
      <c r="B67" s="302" t="s">
        <v>179</v>
      </c>
      <c r="C67" s="303">
        <f>IFERROR(VLOOKUP(A67,[3]表10支出预算!$A$4:$F$2222,5,FALSE),0)</f>
        <v>0</v>
      </c>
      <c r="D67" s="303">
        <f>IFERROR(VLOOKUP(A67,[3]表10支出预算!$A$4:$F$2222,6,FALSE),0)</f>
        <v>0</v>
      </c>
      <c r="E67" s="442">
        <f t="shared" si="2"/>
        <v>0</v>
      </c>
      <c r="F67" s="273" t="str">
        <f t="shared" si="0"/>
        <v>否</v>
      </c>
      <c r="G67" s="150" t="str">
        <f t="shared" si="1"/>
        <v>项</v>
      </c>
    </row>
    <row r="68" ht="36" customHeight="1" spans="1:7">
      <c r="A68" s="441">
        <v>2010650</v>
      </c>
      <c r="B68" s="302" t="s">
        <v>146</v>
      </c>
      <c r="C68" s="303">
        <f>IFERROR(VLOOKUP(A68,[3]表10支出预算!$A$4:$F$2222,5,FALSE),0)</f>
        <v>0</v>
      </c>
      <c r="D68" s="303">
        <f>IFERROR(VLOOKUP(A68,[3]表10支出预算!$A$4:$F$2222,6,FALSE),0)</f>
        <v>57</v>
      </c>
      <c r="E68" s="442">
        <f t="shared" si="2"/>
        <v>0</v>
      </c>
      <c r="F68" s="273" t="str">
        <f t="shared" ref="F68:F131" si="3">IF(LEN(A68)=3,"是",IF(B68&lt;&gt;"",IF(SUM(C68:D68)&lt;&gt;0,"是","否"),"是"))</f>
        <v>是</v>
      </c>
      <c r="G68" s="150" t="str">
        <f t="shared" ref="G68:G131" si="4">IF(LEN(A68)=3,"类",IF(LEN(A68)=5,"款","项"))</f>
        <v>项</v>
      </c>
    </row>
    <row r="69" ht="36" customHeight="1" spans="1:7">
      <c r="A69" s="441">
        <v>2010699</v>
      </c>
      <c r="B69" s="302" t="s">
        <v>180</v>
      </c>
      <c r="C69" s="303">
        <f>IFERROR(VLOOKUP(A69,[3]表10支出预算!$A$4:$F$2222,5,FALSE),0)</f>
        <v>229</v>
      </c>
      <c r="D69" s="303">
        <f>IFERROR(VLOOKUP(A69,[3]表10支出预算!$A$4:$F$2222,6,FALSE),0)</f>
        <v>150</v>
      </c>
      <c r="E69" s="442">
        <f t="shared" ref="E69:E132" si="5">IF(C69=0,0,(D69-C69)/C69)</f>
        <v>-0.345</v>
      </c>
      <c r="F69" s="273" t="str">
        <f t="shared" si="3"/>
        <v>是</v>
      </c>
      <c r="G69" s="150" t="str">
        <f t="shared" si="4"/>
        <v>项</v>
      </c>
    </row>
    <row r="70" ht="36" customHeight="1" spans="1:7">
      <c r="A70" s="440">
        <v>20107</v>
      </c>
      <c r="B70" s="298" t="s">
        <v>181</v>
      </c>
      <c r="C70" s="299">
        <f>IFERROR(VLOOKUP(A70,[3]表10支出预算!$A$4:$F$2222,5,FALSE),0)</f>
        <v>0</v>
      </c>
      <c r="D70" s="299">
        <f>IFERROR(VLOOKUP(A70,[3]表10支出预算!$A$4:$F$2222,6,FALSE),0)</f>
        <v>0</v>
      </c>
      <c r="E70" s="300">
        <f t="shared" si="5"/>
        <v>0</v>
      </c>
      <c r="F70" s="273" t="str">
        <f t="shared" si="3"/>
        <v>否</v>
      </c>
      <c r="G70" s="150" t="str">
        <f t="shared" si="4"/>
        <v>款</v>
      </c>
    </row>
    <row r="71" ht="36" customHeight="1" spans="1:7">
      <c r="A71" s="441">
        <v>2010701</v>
      </c>
      <c r="B71" s="302" t="s">
        <v>137</v>
      </c>
      <c r="C71" s="303">
        <f>IFERROR(VLOOKUP(A71,[3]表10支出预算!$A$4:$F$2222,5,FALSE),0)</f>
        <v>0</v>
      </c>
      <c r="D71" s="303">
        <f>IFERROR(VLOOKUP(A71,[3]表10支出预算!$A$4:$F$2222,6,FALSE),0)</f>
        <v>0</v>
      </c>
      <c r="E71" s="442">
        <f t="shared" si="5"/>
        <v>0</v>
      </c>
      <c r="F71" s="273" t="str">
        <f t="shared" si="3"/>
        <v>否</v>
      </c>
      <c r="G71" s="150" t="str">
        <f t="shared" si="4"/>
        <v>项</v>
      </c>
    </row>
    <row r="72" ht="36" customHeight="1" spans="1:7">
      <c r="A72" s="441">
        <v>2010702</v>
      </c>
      <c r="B72" s="302" t="s">
        <v>138</v>
      </c>
      <c r="C72" s="303">
        <f>IFERROR(VLOOKUP(A72,[3]表10支出预算!$A$4:$F$2222,5,FALSE),0)</f>
        <v>0</v>
      </c>
      <c r="D72" s="303">
        <f>IFERROR(VLOOKUP(A72,[3]表10支出预算!$A$4:$F$2222,6,FALSE),0)</f>
        <v>0</v>
      </c>
      <c r="E72" s="442">
        <f t="shared" si="5"/>
        <v>0</v>
      </c>
      <c r="F72" s="273" t="str">
        <f t="shared" si="3"/>
        <v>否</v>
      </c>
      <c r="G72" s="150" t="str">
        <f t="shared" si="4"/>
        <v>项</v>
      </c>
    </row>
    <row r="73" ht="36" customHeight="1" spans="1:7">
      <c r="A73" s="441">
        <v>2010703</v>
      </c>
      <c r="B73" s="302" t="s">
        <v>139</v>
      </c>
      <c r="C73" s="303">
        <f>IFERROR(VLOOKUP(A73,[3]表10支出预算!$A$4:$F$2222,5,FALSE),0)</f>
        <v>0</v>
      </c>
      <c r="D73" s="303">
        <f>IFERROR(VLOOKUP(A73,[3]表10支出预算!$A$4:$F$2222,6,FALSE),0)</f>
        <v>0</v>
      </c>
      <c r="E73" s="442">
        <f t="shared" si="5"/>
        <v>0</v>
      </c>
      <c r="F73" s="273" t="str">
        <f t="shared" si="3"/>
        <v>否</v>
      </c>
      <c r="G73" s="150" t="str">
        <f t="shared" si="4"/>
        <v>项</v>
      </c>
    </row>
    <row r="74" ht="36" customHeight="1" spans="1:7">
      <c r="A74" s="441">
        <v>2010704</v>
      </c>
      <c r="B74" s="302" t="s">
        <v>182</v>
      </c>
      <c r="C74" s="303">
        <f>IFERROR(VLOOKUP(A74,[3]表10支出预算!$A$4:$F$2222,5,FALSE),0)</f>
        <v>0</v>
      </c>
      <c r="D74" s="303">
        <f>IFERROR(VLOOKUP(A74,[3]表10支出预算!$A$4:$F$2222,6,FALSE),0)</f>
        <v>0</v>
      </c>
      <c r="E74" s="442">
        <f t="shared" si="5"/>
        <v>0</v>
      </c>
      <c r="F74" s="273" t="str">
        <f t="shared" si="3"/>
        <v>否</v>
      </c>
      <c r="G74" s="150" t="str">
        <f t="shared" si="4"/>
        <v>项</v>
      </c>
    </row>
    <row r="75" ht="36" customHeight="1" spans="1:7">
      <c r="A75" s="441">
        <v>2010705</v>
      </c>
      <c r="B75" s="302" t="s">
        <v>183</v>
      </c>
      <c r="C75" s="303">
        <f>IFERROR(VLOOKUP(A75,[3]表10支出预算!$A$4:$F$2222,5,FALSE),0)</f>
        <v>0</v>
      </c>
      <c r="D75" s="303">
        <f>IFERROR(VLOOKUP(A75,[3]表10支出预算!$A$4:$F$2222,6,FALSE),0)</f>
        <v>0</v>
      </c>
      <c r="E75" s="442">
        <f t="shared" si="5"/>
        <v>0</v>
      </c>
      <c r="F75" s="273" t="str">
        <f t="shared" si="3"/>
        <v>否</v>
      </c>
      <c r="G75" s="150" t="str">
        <f t="shared" si="4"/>
        <v>项</v>
      </c>
    </row>
    <row r="76" ht="36" customHeight="1" spans="1:7">
      <c r="A76" s="441">
        <v>2010706</v>
      </c>
      <c r="B76" s="302" t="s">
        <v>184</v>
      </c>
      <c r="C76" s="303">
        <f>IFERROR(VLOOKUP(A76,[3]表10支出预算!$A$4:$F$2222,5,FALSE),0)</f>
        <v>0</v>
      </c>
      <c r="D76" s="303">
        <f>IFERROR(VLOOKUP(A76,[3]表10支出预算!$A$4:$F$2222,6,FALSE),0)</f>
        <v>0</v>
      </c>
      <c r="E76" s="442">
        <f t="shared" si="5"/>
        <v>0</v>
      </c>
      <c r="F76" s="273" t="str">
        <f t="shared" si="3"/>
        <v>否</v>
      </c>
      <c r="G76" s="150" t="str">
        <f t="shared" si="4"/>
        <v>项</v>
      </c>
    </row>
    <row r="77" ht="36" customHeight="1" spans="1:7">
      <c r="A77" s="441">
        <v>2010707</v>
      </c>
      <c r="B77" s="302" t="s">
        <v>185</v>
      </c>
      <c r="C77" s="303">
        <f>IFERROR(VLOOKUP(A77,[3]表10支出预算!$A$4:$F$2222,5,FALSE),0)</f>
        <v>0</v>
      </c>
      <c r="D77" s="303">
        <f>IFERROR(VLOOKUP(A77,[3]表10支出预算!$A$4:$F$2222,6,FALSE),0)</f>
        <v>0</v>
      </c>
      <c r="E77" s="442">
        <f t="shared" si="5"/>
        <v>0</v>
      </c>
      <c r="F77" s="273" t="str">
        <f t="shared" si="3"/>
        <v>否</v>
      </c>
      <c r="G77" s="150" t="str">
        <f t="shared" si="4"/>
        <v>项</v>
      </c>
    </row>
    <row r="78" ht="36" customHeight="1" spans="1:7">
      <c r="A78" s="441">
        <v>2010708</v>
      </c>
      <c r="B78" s="302" t="s">
        <v>186</v>
      </c>
      <c r="C78" s="303">
        <f>IFERROR(VLOOKUP(A78,[3]表10支出预算!$A$4:$F$2222,5,FALSE),0)</f>
        <v>0</v>
      </c>
      <c r="D78" s="303">
        <f>IFERROR(VLOOKUP(A78,[3]表10支出预算!$A$4:$F$2222,6,FALSE),0)</f>
        <v>0</v>
      </c>
      <c r="E78" s="442">
        <f t="shared" si="5"/>
        <v>0</v>
      </c>
      <c r="F78" s="273" t="str">
        <f t="shared" si="3"/>
        <v>否</v>
      </c>
      <c r="G78" s="150" t="str">
        <f t="shared" si="4"/>
        <v>项</v>
      </c>
    </row>
    <row r="79" ht="36" customHeight="1" spans="1:7">
      <c r="A79" s="441">
        <v>2010709</v>
      </c>
      <c r="B79" s="302" t="s">
        <v>178</v>
      </c>
      <c r="C79" s="303">
        <f>IFERROR(VLOOKUP(A79,[3]表10支出预算!$A$4:$F$2222,5,FALSE),0)</f>
        <v>0</v>
      </c>
      <c r="D79" s="303">
        <f>IFERROR(VLOOKUP(A79,[3]表10支出预算!$A$4:$F$2222,6,FALSE),0)</f>
        <v>0</v>
      </c>
      <c r="E79" s="442">
        <f t="shared" si="5"/>
        <v>0</v>
      </c>
      <c r="F79" s="273" t="str">
        <f t="shared" si="3"/>
        <v>否</v>
      </c>
      <c r="G79" s="150" t="str">
        <f t="shared" si="4"/>
        <v>项</v>
      </c>
    </row>
    <row r="80" ht="36" customHeight="1" spans="1:7">
      <c r="A80" s="444">
        <v>2010710</v>
      </c>
      <c r="B80" s="302" t="s">
        <v>187</v>
      </c>
      <c r="C80" s="303">
        <f>IFERROR(VLOOKUP(A80,[3]表10支出预算!$A$4:$F$2222,5,FALSE),0)</f>
        <v>0</v>
      </c>
      <c r="D80" s="303">
        <f>IFERROR(VLOOKUP(A80,[3]表10支出预算!$A$4:$F$2222,6,FALSE),0)</f>
        <v>0</v>
      </c>
      <c r="E80" s="442">
        <f t="shared" si="5"/>
        <v>0</v>
      </c>
      <c r="F80" s="273" t="str">
        <f t="shared" si="3"/>
        <v>否</v>
      </c>
      <c r="G80" s="150" t="str">
        <f t="shared" si="4"/>
        <v>项</v>
      </c>
    </row>
    <row r="81" ht="36" customHeight="1" spans="1:7">
      <c r="A81" s="441">
        <v>2010750</v>
      </c>
      <c r="B81" s="302" t="s">
        <v>146</v>
      </c>
      <c r="C81" s="303">
        <f>IFERROR(VLOOKUP(A81,[3]表10支出预算!$A$4:$F$2222,5,FALSE),0)</f>
        <v>0</v>
      </c>
      <c r="D81" s="303">
        <f>IFERROR(VLOOKUP(A81,[3]表10支出预算!$A$4:$F$2222,6,FALSE),0)</f>
        <v>0</v>
      </c>
      <c r="E81" s="442">
        <f t="shared" si="5"/>
        <v>0</v>
      </c>
      <c r="F81" s="273" t="str">
        <f t="shared" si="3"/>
        <v>否</v>
      </c>
      <c r="G81" s="150" t="str">
        <f t="shared" si="4"/>
        <v>项</v>
      </c>
    </row>
    <row r="82" ht="36" customHeight="1" spans="1:7">
      <c r="A82" s="441">
        <v>2010799</v>
      </c>
      <c r="B82" s="302" t="s">
        <v>188</v>
      </c>
      <c r="C82" s="303">
        <f>IFERROR(VLOOKUP(A82,[3]表10支出预算!$A$4:$F$2222,5,FALSE),0)</f>
        <v>0</v>
      </c>
      <c r="D82" s="303">
        <f>IFERROR(VLOOKUP(A82,[3]表10支出预算!$A$4:$F$2222,6,FALSE),0)</f>
        <v>0</v>
      </c>
      <c r="E82" s="442">
        <f t="shared" si="5"/>
        <v>0</v>
      </c>
      <c r="F82" s="273" t="str">
        <f t="shared" si="3"/>
        <v>否</v>
      </c>
      <c r="G82" s="150" t="str">
        <f t="shared" si="4"/>
        <v>项</v>
      </c>
    </row>
    <row r="83" ht="36" customHeight="1" spans="1:7">
      <c r="A83" s="440">
        <v>20108</v>
      </c>
      <c r="B83" s="298" t="s">
        <v>189</v>
      </c>
      <c r="C83" s="299">
        <f>IFERROR(VLOOKUP(A83,[3]表10支出预算!$A$4:$F$2222,5,FALSE),0)</f>
        <v>0</v>
      </c>
      <c r="D83" s="299">
        <f>IFERROR(VLOOKUP(A83,[3]表10支出预算!$A$4:$F$2222,6,FALSE),0)</f>
        <v>0</v>
      </c>
      <c r="E83" s="300">
        <f t="shared" si="5"/>
        <v>0</v>
      </c>
      <c r="F83" s="273" t="str">
        <f t="shared" si="3"/>
        <v>否</v>
      </c>
      <c r="G83" s="150" t="str">
        <f t="shared" si="4"/>
        <v>款</v>
      </c>
    </row>
    <row r="84" ht="36" customHeight="1" spans="1:7">
      <c r="A84" s="441">
        <v>2010801</v>
      </c>
      <c r="B84" s="302" t="s">
        <v>137</v>
      </c>
      <c r="C84" s="303">
        <f>IFERROR(VLOOKUP(A84,[3]表10支出预算!$A$4:$F$2222,5,FALSE),0)</f>
        <v>0</v>
      </c>
      <c r="D84" s="303">
        <f>IFERROR(VLOOKUP(A84,[3]表10支出预算!$A$4:$F$2222,6,FALSE),0)</f>
        <v>0</v>
      </c>
      <c r="E84" s="442">
        <f t="shared" si="5"/>
        <v>0</v>
      </c>
      <c r="F84" s="273" t="str">
        <f t="shared" si="3"/>
        <v>否</v>
      </c>
      <c r="G84" s="150" t="str">
        <f t="shared" si="4"/>
        <v>项</v>
      </c>
    </row>
    <row r="85" ht="36" customHeight="1" spans="1:7">
      <c r="A85" s="441">
        <v>2010802</v>
      </c>
      <c r="B85" s="302" t="s">
        <v>138</v>
      </c>
      <c r="C85" s="303">
        <f>IFERROR(VLOOKUP(A85,[3]表10支出预算!$A$4:$F$2222,5,FALSE),0)</f>
        <v>0</v>
      </c>
      <c r="D85" s="303">
        <f>IFERROR(VLOOKUP(A85,[3]表10支出预算!$A$4:$F$2222,6,FALSE),0)</f>
        <v>0</v>
      </c>
      <c r="E85" s="442">
        <f t="shared" si="5"/>
        <v>0</v>
      </c>
      <c r="F85" s="273" t="str">
        <f t="shared" si="3"/>
        <v>否</v>
      </c>
      <c r="G85" s="150" t="str">
        <f t="shared" si="4"/>
        <v>项</v>
      </c>
    </row>
    <row r="86" ht="36" customHeight="1" spans="1:7">
      <c r="A86" s="441">
        <v>2010803</v>
      </c>
      <c r="B86" s="302" t="s">
        <v>139</v>
      </c>
      <c r="C86" s="303">
        <f>IFERROR(VLOOKUP(A86,[3]表10支出预算!$A$4:$F$2222,5,FALSE),0)</f>
        <v>0</v>
      </c>
      <c r="D86" s="303">
        <f>IFERROR(VLOOKUP(A86,[3]表10支出预算!$A$4:$F$2222,6,FALSE),0)</f>
        <v>0</v>
      </c>
      <c r="E86" s="442">
        <f t="shared" si="5"/>
        <v>0</v>
      </c>
      <c r="F86" s="273" t="str">
        <f t="shared" si="3"/>
        <v>否</v>
      </c>
      <c r="G86" s="150" t="str">
        <f t="shared" si="4"/>
        <v>项</v>
      </c>
    </row>
    <row r="87" ht="36" customHeight="1" spans="1:7">
      <c r="A87" s="441">
        <v>2010804</v>
      </c>
      <c r="B87" s="302" t="s">
        <v>190</v>
      </c>
      <c r="C87" s="303">
        <f>IFERROR(VLOOKUP(A87,[3]表10支出预算!$A$4:$F$2222,5,FALSE),0)</f>
        <v>0</v>
      </c>
      <c r="D87" s="303">
        <f>IFERROR(VLOOKUP(A87,[3]表10支出预算!$A$4:$F$2222,6,FALSE),0)</f>
        <v>0</v>
      </c>
      <c r="E87" s="442">
        <f t="shared" si="5"/>
        <v>0</v>
      </c>
      <c r="F87" s="273" t="str">
        <f t="shared" si="3"/>
        <v>否</v>
      </c>
      <c r="G87" s="150" t="str">
        <f t="shared" si="4"/>
        <v>项</v>
      </c>
    </row>
    <row r="88" ht="36" customHeight="1" spans="1:7">
      <c r="A88" s="441">
        <v>2010805</v>
      </c>
      <c r="B88" s="302" t="s">
        <v>191</v>
      </c>
      <c r="C88" s="303">
        <f>IFERROR(VLOOKUP(A88,[3]表10支出预算!$A$4:$F$2222,5,FALSE),0)</f>
        <v>0</v>
      </c>
      <c r="D88" s="303">
        <f>IFERROR(VLOOKUP(A88,[3]表10支出预算!$A$4:$F$2222,6,FALSE),0)</f>
        <v>0</v>
      </c>
      <c r="E88" s="442">
        <f t="shared" si="5"/>
        <v>0</v>
      </c>
      <c r="F88" s="273" t="str">
        <f t="shared" si="3"/>
        <v>否</v>
      </c>
      <c r="G88" s="150" t="str">
        <f t="shared" si="4"/>
        <v>项</v>
      </c>
    </row>
    <row r="89" ht="36" customHeight="1" spans="1:7">
      <c r="A89" s="441">
        <v>2010806</v>
      </c>
      <c r="B89" s="302" t="s">
        <v>178</v>
      </c>
      <c r="C89" s="303">
        <f>IFERROR(VLOOKUP(A89,[3]表10支出预算!$A$4:$F$2222,5,FALSE),0)</f>
        <v>0</v>
      </c>
      <c r="D89" s="303">
        <f>IFERROR(VLOOKUP(A89,[3]表10支出预算!$A$4:$F$2222,6,FALSE),0)</f>
        <v>0</v>
      </c>
      <c r="E89" s="442">
        <f t="shared" si="5"/>
        <v>0</v>
      </c>
      <c r="F89" s="273" t="str">
        <f t="shared" si="3"/>
        <v>否</v>
      </c>
      <c r="G89" s="150" t="str">
        <f t="shared" si="4"/>
        <v>项</v>
      </c>
    </row>
    <row r="90" ht="36" customHeight="1" spans="1:7">
      <c r="A90" s="441">
        <v>2010850</v>
      </c>
      <c r="B90" s="302" t="s">
        <v>146</v>
      </c>
      <c r="C90" s="303">
        <f>IFERROR(VLOOKUP(A90,[3]表10支出预算!$A$4:$F$2222,5,FALSE),0)</f>
        <v>0</v>
      </c>
      <c r="D90" s="303">
        <f>IFERROR(VLOOKUP(A90,[3]表10支出预算!$A$4:$F$2222,6,FALSE),0)</f>
        <v>0</v>
      </c>
      <c r="E90" s="442">
        <f t="shared" si="5"/>
        <v>0</v>
      </c>
      <c r="F90" s="273" t="str">
        <f t="shared" si="3"/>
        <v>否</v>
      </c>
      <c r="G90" s="150" t="str">
        <f t="shared" si="4"/>
        <v>项</v>
      </c>
    </row>
    <row r="91" ht="36" customHeight="1" spans="1:7">
      <c r="A91" s="441">
        <v>2010899</v>
      </c>
      <c r="B91" s="302" t="s">
        <v>192</v>
      </c>
      <c r="C91" s="303">
        <f>IFERROR(VLOOKUP(A91,[3]表10支出预算!$A$4:$F$2222,5,FALSE),0)</f>
        <v>0</v>
      </c>
      <c r="D91" s="303">
        <f>IFERROR(VLOOKUP(A91,[3]表10支出预算!$A$4:$F$2222,6,FALSE),0)</f>
        <v>0</v>
      </c>
      <c r="E91" s="442">
        <f t="shared" si="5"/>
        <v>0</v>
      </c>
      <c r="F91" s="273" t="str">
        <f t="shared" si="3"/>
        <v>否</v>
      </c>
      <c r="G91" s="150" t="str">
        <f t="shared" si="4"/>
        <v>项</v>
      </c>
    </row>
    <row r="92" ht="36" customHeight="1" spans="1:7">
      <c r="A92" s="440">
        <v>20109</v>
      </c>
      <c r="B92" s="298" t="s">
        <v>193</v>
      </c>
      <c r="C92" s="299">
        <f>IFERROR(VLOOKUP(A92,[3]表10支出预算!$A$4:$F$2222,5,FALSE),0)</f>
        <v>0</v>
      </c>
      <c r="D92" s="299">
        <f>IFERROR(VLOOKUP(A92,[3]表10支出预算!$A$4:$F$2222,6,FALSE),0)</f>
        <v>0</v>
      </c>
      <c r="E92" s="300">
        <f t="shared" si="5"/>
        <v>0</v>
      </c>
      <c r="F92" s="273" t="str">
        <f t="shared" si="3"/>
        <v>否</v>
      </c>
      <c r="G92" s="150" t="str">
        <f t="shared" si="4"/>
        <v>款</v>
      </c>
    </row>
    <row r="93" ht="36" customHeight="1" spans="1:7">
      <c r="A93" s="441">
        <v>2010901</v>
      </c>
      <c r="B93" s="302" t="s">
        <v>137</v>
      </c>
      <c r="C93" s="303">
        <f>IFERROR(VLOOKUP(A93,[3]表10支出预算!$A$4:$F$2222,5,FALSE),0)</f>
        <v>0</v>
      </c>
      <c r="D93" s="303">
        <f>IFERROR(VLOOKUP(A93,[3]表10支出预算!$A$4:$F$2222,6,FALSE),0)</f>
        <v>0</v>
      </c>
      <c r="E93" s="442">
        <f t="shared" si="5"/>
        <v>0</v>
      </c>
      <c r="F93" s="273" t="str">
        <f t="shared" si="3"/>
        <v>否</v>
      </c>
      <c r="G93" s="150" t="str">
        <f t="shared" si="4"/>
        <v>项</v>
      </c>
    </row>
    <row r="94" ht="36" customHeight="1" spans="1:7">
      <c r="A94" s="441">
        <v>2010902</v>
      </c>
      <c r="B94" s="302" t="s">
        <v>138</v>
      </c>
      <c r="C94" s="303">
        <f>IFERROR(VLOOKUP(A94,[3]表10支出预算!$A$4:$F$2222,5,FALSE),0)</f>
        <v>0</v>
      </c>
      <c r="D94" s="303">
        <f>IFERROR(VLOOKUP(A94,[3]表10支出预算!$A$4:$F$2222,6,FALSE),0)</f>
        <v>0</v>
      </c>
      <c r="E94" s="442">
        <f t="shared" si="5"/>
        <v>0</v>
      </c>
      <c r="F94" s="273" t="str">
        <f t="shared" si="3"/>
        <v>否</v>
      </c>
      <c r="G94" s="150" t="str">
        <f t="shared" si="4"/>
        <v>项</v>
      </c>
    </row>
    <row r="95" ht="36" customHeight="1" spans="1:7">
      <c r="A95" s="441">
        <v>2010903</v>
      </c>
      <c r="B95" s="302" t="s">
        <v>139</v>
      </c>
      <c r="C95" s="303">
        <f>IFERROR(VLOOKUP(A95,[3]表10支出预算!$A$4:$F$2222,5,FALSE),0)</f>
        <v>0</v>
      </c>
      <c r="D95" s="303">
        <f>IFERROR(VLOOKUP(A95,[3]表10支出预算!$A$4:$F$2222,6,FALSE),0)</f>
        <v>0</v>
      </c>
      <c r="E95" s="442">
        <f t="shared" si="5"/>
        <v>0</v>
      </c>
      <c r="F95" s="273" t="str">
        <f t="shared" si="3"/>
        <v>否</v>
      </c>
      <c r="G95" s="150" t="str">
        <f t="shared" si="4"/>
        <v>项</v>
      </c>
    </row>
    <row r="96" ht="36" customHeight="1" spans="1:7">
      <c r="A96" s="441">
        <v>2010905</v>
      </c>
      <c r="B96" s="302" t="s">
        <v>194</v>
      </c>
      <c r="C96" s="303">
        <f>IFERROR(VLOOKUP(A96,[3]表10支出预算!$A$4:$F$2222,5,FALSE),0)</f>
        <v>0</v>
      </c>
      <c r="D96" s="303">
        <f>IFERROR(VLOOKUP(A96,[3]表10支出预算!$A$4:$F$2222,6,FALSE),0)</f>
        <v>0</v>
      </c>
      <c r="E96" s="442">
        <f t="shared" si="5"/>
        <v>0</v>
      </c>
      <c r="F96" s="273" t="str">
        <f t="shared" si="3"/>
        <v>否</v>
      </c>
      <c r="G96" s="150" t="str">
        <f t="shared" si="4"/>
        <v>项</v>
      </c>
    </row>
    <row r="97" ht="36" customHeight="1" spans="1:7">
      <c r="A97" s="441">
        <v>2010907</v>
      </c>
      <c r="B97" s="302" t="s">
        <v>195</v>
      </c>
      <c r="C97" s="303">
        <f>IFERROR(VLOOKUP(A97,[3]表10支出预算!$A$4:$F$2222,5,FALSE),0)</f>
        <v>0</v>
      </c>
      <c r="D97" s="303">
        <f>IFERROR(VLOOKUP(A97,[3]表10支出预算!$A$4:$F$2222,6,FALSE),0)</f>
        <v>0</v>
      </c>
      <c r="E97" s="442">
        <f t="shared" si="5"/>
        <v>0</v>
      </c>
      <c r="F97" s="273" t="str">
        <f t="shared" si="3"/>
        <v>否</v>
      </c>
      <c r="G97" s="150" t="str">
        <f t="shared" si="4"/>
        <v>项</v>
      </c>
    </row>
    <row r="98" ht="36" customHeight="1" spans="1:7">
      <c r="A98" s="441">
        <v>2010908</v>
      </c>
      <c r="B98" s="302" t="s">
        <v>178</v>
      </c>
      <c r="C98" s="303">
        <f>IFERROR(VLOOKUP(A98,[3]表10支出预算!$A$4:$F$2222,5,FALSE),0)</f>
        <v>0</v>
      </c>
      <c r="D98" s="303">
        <f>IFERROR(VLOOKUP(A98,[3]表10支出预算!$A$4:$F$2222,6,FALSE),0)</f>
        <v>0</v>
      </c>
      <c r="E98" s="442">
        <f t="shared" si="5"/>
        <v>0</v>
      </c>
      <c r="F98" s="273" t="str">
        <f t="shared" si="3"/>
        <v>否</v>
      </c>
      <c r="G98" s="150" t="str">
        <f t="shared" si="4"/>
        <v>项</v>
      </c>
    </row>
    <row r="99" ht="36" customHeight="1" spans="1:7">
      <c r="A99" s="441">
        <v>2010909</v>
      </c>
      <c r="B99" s="302" t="s">
        <v>196</v>
      </c>
      <c r="C99" s="303">
        <f>IFERROR(VLOOKUP(A99,[3]表10支出预算!$A$4:$F$2222,5,FALSE),0)</f>
        <v>0</v>
      </c>
      <c r="D99" s="303">
        <f>IFERROR(VLOOKUP(A99,[3]表10支出预算!$A$4:$F$2222,6,FALSE),0)</f>
        <v>0</v>
      </c>
      <c r="E99" s="442">
        <f t="shared" si="5"/>
        <v>0</v>
      </c>
      <c r="F99" s="273" t="str">
        <f t="shared" si="3"/>
        <v>否</v>
      </c>
      <c r="G99" s="150" t="str">
        <f t="shared" si="4"/>
        <v>项</v>
      </c>
    </row>
    <row r="100" ht="36" customHeight="1" spans="1:7">
      <c r="A100" s="441">
        <v>2010910</v>
      </c>
      <c r="B100" s="302" t="s">
        <v>197</v>
      </c>
      <c r="C100" s="303">
        <f>IFERROR(VLOOKUP(A100,[3]表10支出预算!$A$4:$F$2222,5,FALSE),0)</f>
        <v>0</v>
      </c>
      <c r="D100" s="303">
        <f>IFERROR(VLOOKUP(A100,[3]表10支出预算!$A$4:$F$2222,6,FALSE),0)</f>
        <v>0</v>
      </c>
      <c r="E100" s="442">
        <f t="shared" si="5"/>
        <v>0</v>
      </c>
      <c r="F100" s="273" t="str">
        <f t="shared" si="3"/>
        <v>否</v>
      </c>
      <c r="G100" s="150" t="str">
        <f t="shared" si="4"/>
        <v>项</v>
      </c>
    </row>
    <row r="101" ht="36" customHeight="1" spans="1:7">
      <c r="A101" s="441">
        <v>2010911</v>
      </c>
      <c r="B101" s="302" t="s">
        <v>198</v>
      </c>
      <c r="C101" s="303">
        <f>IFERROR(VLOOKUP(A101,[3]表10支出预算!$A$4:$F$2222,5,FALSE),0)</f>
        <v>0</v>
      </c>
      <c r="D101" s="303">
        <f>IFERROR(VLOOKUP(A101,[3]表10支出预算!$A$4:$F$2222,6,FALSE),0)</f>
        <v>0</v>
      </c>
      <c r="E101" s="442">
        <f t="shared" si="5"/>
        <v>0</v>
      </c>
      <c r="F101" s="273" t="str">
        <f t="shared" si="3"/>
        <v>否</v>
      </c>
      <c r="G101" s="150" t="str">
        <f t="shared" si="4"/>
        <v>项</v>
      </c>
    </row>
    <row r="102" ht="36" customHeight="1" spans="1:7">
      <c r="A102" s="441">
        <v>2010912</v>
      </c>
      <c r="B102" s="302" t="s">
        <v>199</v>
      </c>
      <c r="C102" s="303">
        <f>IFERROR(VLOOKUP(A102,[3]表10支出预算!$A$4:$F$2222,5,FALSE),0)</f>
        <v>0</v>
      </c>
      <c r="D102" s="303">
        <f>IFERROR(VLOOKUP(A102,[3]表10支出预算!$A$4:$F$2222,6,FALSE),0)</f>
        <v>0</v>
      </c>
      <c r="E102" s="442">
        <f t="shared" si="5"/>
        <v>0</v>
      </c>
      <c r="F102" s="273" t="str">
        <f t="shared" si="3"/>
        <v>否</v>
      </c>
      <c r="G102" s="150" t="str">
        <f t="shared" si="4"/>
        <v>项</v>
      </c>
    </row>
    <row r="103" ht="36" customHeight="1" spans="1:7">
      <c r="A103" s="441">
        <v>2010950</v>
      </c>
      <c r="B103" s="302" t="s">
        <v>146</v>
      </c>
      <c r="C103" s="303">
        <f>IFERROR(VLOOKUP(A103,[3]表10支出预算!$A$4:$F$2222,5,FALSE),0)</f>
        <v>0</v>
      </c>
      <c r="D103" s="303">
        <f>IFERROR(VLOOKUP(A103,[3]表10支出预算!$A$4:$F$2222,6,FALSE),0)</f>
        <v>0</v>
      </c>
      <c r="E103" s="442">
        <f t="shared" si="5"/>
        <v>0</v>
      </c>
      <c r="F103" s="273" t="str">
        <f t="shared" si="3"/>
        <v>否</v>
      </c>
      <c r="G103" s="150" t="str">
        <f t="shared" si="4"/>
        <v>项</v>
      </c>
    </row>
    <row r="104" ht="36" customHeight="1" spans="1:7">
      <c r="A104" s="441">
        <v>2010999</v>
      </c>
      <c r="B104" s="302" t="s">
        <v>200</v>
      </c>
      <c r="C104" s="303">
        <f>IFERROR(VLOOKUP(A104,[3]表10支出预算!$A$4:$F$2222,5,FALSE),0)</f>
        <v>0</v>
      </c>
      <c r="D104" s="303">
        <f>IFERROR(VLOOKUP(A104,[3]表10支出预算!$A$4:$F$2222,6,FALSE),0)</f>
        <v>0</v>
      </c>
      <c r="E104" s="442">
        <f t="shared" si="5"/>
        <v>0</v>
      </c>
      <c r="F104" s="273" t="str">
        <f t="shared" si="3"/>
        <v>否</v>
      </c>
      <c r="G104" s="150" t="str">
        <f t="shared" si="4"/>
        <v>项</v>
      </c>
    </row>
    <row r="105" ht="36" customHeight="1" spans="1:7">
      <c r="A105" s="440">
        <v>20110</v>
      </c>
      <c r="B105" s="298" t="s">
        <v>201</v>
      </c>
      <c r="C105" s="299">
        <f>IFERROR(VLOOKUP(A105,[3]表10支出预算!$A$4:$F$2222,5,FALSE),0)</f>
        <v>0</v>
      </c>
      <c r="D105" s="299">
        <f>IFERROR(VLOOKUP(A105,[3]表10支出预算!$A$4:$F$2222,6,FALSE),0)</f>
        <v>0</v>
      </c>
      <c r="E105" s="300">
        <f t="shared" si="5"/>
        <v>0</v>
      </c>
      <c r="F105" s="273" t="str">
        <f t="shared" si="3"/>
        <v>否</v>
      </c>
      <c r="G105" s="150" t="str">
        <f t="shared" si="4"/>
        <v>款</v>
      </c>
    </row>
    <row r="106" ht="36" customHeight="1" spans="1:7">
      <c r="A106" s="441">
        <v>2011001</v>
      </c>
      <c r="B106" s="302" t="s">
        <v>137</v>
      </c>
      <c r="C106" s="303">
        <f>IFERROR(VLOOKUP(A106,[3]表10支出预算!$A$4:$F$2222,5,FALSE),0)</f>
        <v>0</v>
      </c>
      <c r="D106" s="303">
        <f>IFERROR(VLOOKUP(A106,[3]表10支出预算!$A$4:$F$2222,6,FALSE),0)</f>
        <v>0</v>
      </c>
      <c r="E106" s="442">
        <f t="shared" si="5"/>
        <v>0</v>
      </c>
      <c r="F106" s="273" t="str">
        <f t="shared" si="3"/>
        <v>否</v>
      </c>
      <c r="G106" s="150" t="str">
        <f t="shared" si="4"/>
        <v>项</v>
      </c>
    </row>
    <row r="107" ht="36" customHeight="1" spans="1:7">
      <c r="A107" s="441">
        <v>2011002</v>
      </c>
      <c r="B107" s="302" t="s">
        <v>138</v>
      </c>
      <c r="C107" s="303">
        <f>IFERROR(VLOOKUP(A107,[3]表10支出预算!$A$4:$F$2222,5,FALSE),0)</f>
        <v>0</v>
      </c>
      <c r="D107" s="303">
        <f>IFERROR(VLOOKUP(A107,[3]表10支出预算!$A$4:$F$2222,6,FALSE),0)</f>
        <v>0</v>
      </c>
      <c r="E107" s="442">
        <f t="shared" si="5"/>
        <v>0</v>
      </c>
      <c r="F107" s="273" t="str">
        <f t="shared" si="3"/>
        <v>否</v>
      </c>
      <c r="G107" s="150" t="str">
        <f t="shared" si="4"/>
        <v>项</v>
      </c>
    </row>
    <row r="108" ht="36" customHeight="1" spans="1:7">
      <c r="A108" s="441">
        <v>2011003</v>
      </c>
      <c r="B108" s="302" t="s">
        <v>139</v>
      </c>
      <c r="C108" s="303">
        <f>IFERROR(VLOOKUP(A108,[3]表10支出预算!$A$4:$F$2222,5,FALSE),0)</f>
        <v>0</v>
      </c>
      <c r="D108" s="303">
        <f>IFERROR(VLOOKUP(A108,[3]表10支出预算!$A$4:$F$2222,6,FALSE),0)</f>
        <v>0</v>
      </c>
      <c r="E108" s="442">
        <f t="shared" si="5"/>
        <v>0</v>
      </c>
      <c r="F108" s="273" t="str">
        <f t="shared" si="3"/>
        <v>否</v>
      </c>
      <c r="G108" s="150" t="str">
        <f t="shared" si="4"/>
        <v>项</v>
      </c>
    </row>
    <row r="109" ht="36" customHeight="1" spans="1:7">
      <c r="A109" s="441">
        <v>2011004</v>
      </c>
      <c r="B109" s="302" t="s">
        <v>202</v>
      </c>
      <c r="C109" s="303">
        <f>IFERROR(VLOOKUP(A109,[3]表10支出预算!$A$4:$F$2222,5,FALSE),0)</f>
        <v>0</v>
      </c>
      <c r="D109" s="303">
        <f>IFERROR(VLOOKUP(A109,[3]表10支出预算!$A$4:$F$2222,6,FALSE),0)</f>
        <v>0</v>
      </c>
      <c r="E109" s="442">
        <f t="shared" si="5"/>
        <v>0</v>
      </c>
      <c r="F109" s="273" t="str">
        <f t="shared" si="3"/>
        <v>否</v>
      </c>
      <c r="G109" s="150" t="str">
        <f t="shared" si="4"/>
        <v>项</v>
      </c>
    </row>
    <row r="110" ht="36" customHeight="1" spans="1:7">
      <c r="A110" s="441">
        <v>2011005</v>
      </c>
      <c r="B110" s="302" t="s">
        <v>203</v>
      </c>
      <c r="C110" s="303">
        <f>IFERROR(VLOOKUP(A110,[3]表10支出预算!$A$4:$F$2222,5,FALSE),0)</f>
        <v>0</v>
      </c>
      <c r="D110" s="303">
        <f>IFERROR(VLOOKUP(A110,[3]表10支出预算!$A$4:$F$2222,6,FALSE),0)</f>
        <v>0</v>
      </c>
      <c r="E110" s="442">
        <f t="shared" si="5"/>
        <v>0</v>
      </c>
      <c r="F110" s="273" t="str">
        <f t="shared" si="3"/>
        <v>否</v>
      </c>
      <c r="G110" s="150" t="str">
        <f t="shared" si="4"/>
        <v>项</v>
      </c>
    </row>
    <row r="111" ht="36" customHeight="1" spans="1:7">
      <c r="A111" s="441">
        <v>2011007</v>
      </c>
      <c r="B111" s="302" t="s">
        <v>204</v>
      </c>
      <c r="C111" s="303">
        <f>IFERROR(VLOOKUP(A111,[3]表10支出预算!$A$4:$F$2222,5,FALSE),0)</f>
        <v>0</v>
      </c>
      <c r="D111" s="303">
        <f>IFERROR(VLOOKUP(A111,[3]表10支出预算!$A$4:$F$2222,6,FALSE),0)</f>
        <v>0</v>
      </c>
      <c r="E111" s="442">
        <f t="shared" si="5"/>
        <v>0</v>
      </c>
      <c r="F111" s="273" t="str">
        <f t="shared" si="3"/>
        <v>否</v>
      </c>
      <c r="G111" s="150" t="str">
        <f t="shared" si="4"/>
        <v>项</v>
      </c>
    </row>
    <row r="112" ht="36" customHeight="1" spans="1:7">
      <c r="A112" s="441">
        <v>2011008</v>
      </c>
      <c r="B112" s="302" t="s">
        <v>205</v>
      </c>
      <c r="C112" s="303">
        <f>IFERROR(VLOOKUP(A112,[3]表10支出预算!$A$4:$F$2222,5,FALSE),0)</f>
        <v>0</v>
      </c>
      <c r="D112" s="303">
        <f>IFERROR(VLOOKUP(A112,[3]表10支出预算!$A$4:$F$2222,6,FALSE),0)</f>
        <v>0</v>
      </c>
      <c r="E112" s="442">
        <f t="shared" si="5"/>
        <v>0</v>
      </c>
      <c r="F112" s="273" t="str">
        <f t="shared" si="3"/>
        <v>否</v>
      </c>
      <c r="G112" s="150" t="str">
        <f t="shared" si="4"/>
        <v>项</v>
      </c>
    </row>
    <row r="113" ht="36" customHeight="1" spans="1:7">
      <c r="A113" s="441">
        <v>2011050</v>
      </c>
      <c r="B113" s="302" t="s">
        <v>146</v>
      </c>
      <c r="C113" s="303">
        <f>IFERROR(VLOOKUP(A113,[3]表10支出预算!$A$4:$F$2222,5,FALSE),0)</f>
        <v>0</v>
      </c>
      <c r="D113" s="303">
        <f>IFERROR(VLOOKUP(A113,[3]表10支出预算!$A$4:$F$2222,6,FALSE),0)</f>
        <v>0</v>
      </c>
      <c r="E113" s="442">
        <f t="shared" si="5"/>
        <v>0</v>
      </c>
      <c r="F113" s="273" t="str">
        <f t="shared" si="3"/>
        <v>否</v>
      </c>
      <c r="G113" s="150" t="str">
        <f t="shared" si="4"/>
        <v>项</v>
      </c>
    </row>
    <row r="114" ht="36" customHeight="1" spans="1:7">
      <c r="A114" s="441">
        <v>2011099</v>
      </c>
      <c r="B114" s="302" t="s">
        <v>206</v>
      </c>
      <c r="C114" s="303">
        <f>IFERROR(VLOOKUP(A114,[3]表10支出预算!$A$4:$F$2222,5,FALSE),0)</f>
        <v>0</v>
      </c>
      <c r="D114" s="303">
        <f>IFERROR(VLOOKUP(A114,[3]表10支出预算!$A$4:$F$2222,6,FALSE),0)</f>
        <v>0</v>
      </c>
      <c r="E114" s="442">
        <f t="shared" si="5"/>
        <v>0</v>
      </c>
      <c r="F114" s="273" t="str">
        <f t="shared" si="3"/>
        <v>否</v>
      </c>
      <c r="G114" s="150" t="str">
        <f t="shared" si="4"/>
        <v>项</v>
      </c>
    </row>
    <row r="115" ht="36" customHeight="1" spans="1:7">
      <c r="A115" s="440">
        <v>20111</v>
      </c>
      <c r="B115" s="298" t="s">
        <v>207</v>
      </c>
      <c r="C115" s="299">
        <f>IFERROR(VLOOKUP(A115,[3]表10支出预算!$A$4:$F$2222,5,FALSE),0)</f>
        <v>1659</v>
      </c>
      <c r="D115" s="299">
        <f>IFERROR(VLOOKUP(A115,[3]表10支出预算!$A$4:$F$2222,6,FALSE),0)</f>
        <v>1719</v>
      </c>
      <c r="E115" s="300">
        <f t="shared" si="5"/>
        <v>0.036</v>
      </c>
      <c r="F115" s="273" t="str">
        <f t="shared" si="3"/>
        <v>是</v>
      </c>
      <c r="G115" s="150" t="str">
        <f t="shared" si="4"/>
        <v>款</v>
      </c>
    </row>
    <row r="116" ht="36" customHeight="1" spans="1:7">
      <c r="A116" s="441">
        <v>2011101</v>
      </c>
      <c r="B116" s="302" t="s">
        <v>137</v>
      </c>
      <c r="C116" s="303">
        <f>IFERROR(VLOOKUP(A116,[3]表10支出预算!$A$4:$F$2222,5,FALSE),0)</f>
        <v>1509</v>
      </c>
      <c r="D116" s="303">
        <f>IFERROR(VLOOKUP(A116,[3]表10支出预算!$A$4:$F$2222,6,FALSE),0)</f>
        <v>1590</v>
      </c>
      <c r="E116" s="442">
        <f t="shared" si="5"/>
        <v>0.054</v>
      </c>
      <c r="F116" s="273" t="str">
        <f t="shared" si="3"/>
        <v>是</v>
      </c>
      <c r="G116" s="150" t="str">
        <f t="shared" si="4"/>
        <v>项</v>
      </c>
    </row>
    <row r="117" ht="36" customHeight="1" spans="1:7">
      <c r="A117" s="441">
        <v>2011102</v>
      </c>
      <c r="B117" s="302" t="s">
        <v>138</v>
      </c>
      <c r="C117" s="303">
        <f>IFERROR(VLOOKUP(A117,[3]表10支出预算!$A$4:$F$2222,5,FALSE),0)</f>
        <v>12</v>
      </c>
      <c r="D117" s="303">
        <f>IFERROR(VLOOKUP(A117,[3]表10支出预算!$A$4:$F$2222,6,FALSE),0)</f>
        <v>0</v>
      </c>
      <c r="E117" s="442">
        <f t="shared" si="5"/>
        <v>-1</v>
      </c>
      <c r="F117" s="273" t="str">
        <f t="shared" si="3"/>
        <v>是</v>
      </c>
      <c r="G117" s="150" t="str">
        <f t="shared" si="4"/>
        <v>项</v>
      </c>
    </row>
    <row r="118" ht="36" customHeight="1" spans="1:7">
      <c r="A118" s="441">
        <v>2011103</v>
      </c>
      <c r="B118" s="302" t="s">
        <v>139</v>
      </c>
      <c r="C118" s="303">
        <f>IFERROR(VLOOKUP(A118,[3]表10支出预算!$A$4:$F$2222,5,FALSE),0)</f>
        <v>0</v>
      </c>
      <c r="D118" s="303">
        <f>IFERROR(VLOOKUP(A118,[3]表10支出预算!$A$4:$F$2222,6,FALSE),0)</f>
        <v>0</v>
      </c>
      <c r="E118" s="442">
        <f t="shared" si="5"/>
        <v>0</v>
      </c>
      <c r="F118" s="273" t="str">
        <f t="shared" si="3"/>
        <v>否</v>
      </c>
      <c r="G118" s="150" t="str">
        <f t="shared" si="4"/>
        <v>项</v>
      </c>
    </row>
    <row r="119" ht="36" customHeight="1" spans="1:7">
      <c r="A119" s="441">
        <v>2011104</v>
      </c>
      <c r="B119" s="302" t="s">
        <v>208</v>
      </c>
      <c r="C119" s="303">
        <f>IFERROR(VLOOKUP(A119,[3]表10支出预算!$A$4:$F$2222,5,FALSE),0)</f>
        <v>20</v>
      </c>
      <c r="D119" s="303">
        <f>IFERROR(VLOOKUP(A119,[3]表10支出预算!$A$4:$F$2222,6,FALSE),0)</f>
        <v>0</v>
      </c>
      <c r="E119" s="442">
        <f t="shared" si="5"/>
        <v>-1</v>
      </c>
      <c r="F119" s="273" t="str">
        <f t="shared" si="3"/>
        <v>是</v>
      </c>
      <c r="G119" s="150" t="str">
        <f t="shared" si="4"/>
        <v>项</v>
      </c>
    </row>
    <row r="120" ht="36" customHeight="1" spans="1:7">
      <c r="A120" s="441">
        <v>2011105</v>
      </c>
      <c r="B120" s="302" t="s">
        <v>209</v>
      </c>
      <c r="C120" s="303">
        <f>IFERROR(VLOOKUP(A120,[3]表10支出预算!$A$4:$F$2222,5,FALSE),0)</f>
        <v>0</v>
      </c>
      <c r="D120" s="303">
        <f>IFERROR(VLOOKUP(A120,[3]表10支出预算!$A$4:$F$2222,6,FALSE),0)</f>
        <v>0</v>
      </c>
      <c r="E120" s="442">
        <f t="shared" si="5"/>
        <v>0</v>
      </c>
      <c r="F120" s="273" t="str">
        <f t="shared" si="3"/>
        <v>否</v>
      </c>
      <c r="G120" s="150" t="str">
        <f t="shared" si="4"/>
        <v>项</v>
      </c>
    </row>
    <row r="121" ht="36" customHeight="1" spans="1:7">
      <c r="A121" s="441">
        <v>2011106</v>
      </c>
      <c r="B121" s="302" t="s">
        <v>210</v>
      </c>
      <c r="C121" s="303">
        <f>IFERROR(VLOOKUP(A121,[3]表10支出预算!$A$4:$F$2222,5,FALSE),0)</f>
        <v>45</v>
      </c>
      <c r="D121" s="303">
        <f>IFERROR(VLOOKUP(A121,[3]表10支出预算!$A$4:$F$2222,6,FALSE),0)</f>
        <v>50</v>
      </c>
      <c r="E121" s="442">
        <f t="shared" si="5"/>
        <v>0.111</v>
      </c>
      <c r="F121" s="273" t="str">
        <f t="shared" si="3"/>
        <v>是</v>
      </c>
      <c r="G121" s="150" t="str">
        <f t="shared" si="4"/>
        <v>项</v>
      </c>
    </row>
    <row r="122" ht="36" customHeight="1" spans="1:7">
      <c r="A122" s="441">
        <v>2011150</v>
      </c>
      <c r="B122" s="302" t="s">
        <v>146</v>
      </c>
      <c r="C122" s="303">
        <f>IFERROR(VLOOKUP(A122,[3]表10支出预算!$A$4:$F$2222,5,FALSE),0)</f>
        <v>0</v>
      </c>
      <c r="D122" s="303">
        <f>IFERROR(VLOOKUP(A122,[3]表10支出预算!$A$4:$F$2222,6,FALSE),0)</f>
        <v>19</v>
      </c>
      <c r="E122" s="442">
        <f t="shared" si="5"/>
        <v>0</v>
      </c>
      <c r="F122" s="273" t="str">
        <f t="shared" si="3"/>
        <v>是</v>
      </c>
      <c r="G122" s="150" t="str">
        <f t="shared" si="4"/>
        <v>项</v>
      </c>
    </row>
    <row r="123" ht="36" customHeight="1" spans="1:7">
      <c r="A123" s="441">
        <v>2011199</v>
      </c>
      <c r="B123" s="302" t="s">
        <v>211</v>
      </c>
      <c r="C123" s="303">
        <f>IFERROR(VLOOKUP(A123,[3]表10支出预算!$A$4:$F$2222,5,FALSE),0)</f>
        <v>73</v>
      </c>
      <c r="D123" s="303">
        <f>IFERROR(VLOOKUP(A123,[3]表10支出预算!$A$4:$F$2222,6,FALSE),0)</f>
        <v>60</v>
      </c>
      <c r="E123" s="442">
        <f t="shared" si="5"/>
        <v>-0.178</v>
      </c>
      <c r="F123" s="273" t="str">
        <f t="shared" si="3"/>
        <v>是</v>
      </c>
      <c r="G123" s="150" t="str">
        <f t="shared" si="4"/>
        <v>项</v>
      </c>
    </row>
    <row r="124" ht="36" customHeight="1" spans="1:7">
      <c r="A124" s="440">
        <v>20113</v>
      </c>
      <c r="B124" s="298" t="s">
        <v>212</v>
      </c>
      <c r="C124" s="299">
        <f>IFERROR(VLOOKUP(A124,[3]表10支出预算!$A$4:$F$2222,5,FALSE),0)</f>
        <v>1063</v>
      </c>
      <c r="D124" s="299">
        <f>IFERROR(VLOOKUP(A124,[3]表10支出预算!$A$4:$F$2222,6,FALSE),0)</f>
        <v>298</v>
      </c>
      <c r="E124" s="300">
        <f t="shared" si="5"/>
        <v>-0.72</v>
      </c>
      <c r="F124" s="273" t="str">
        <f t="shared" si="3"/>
        <v>是</v>
      </c>
      <c r="G124" s="150" t="str">
        <f t="shared" si="4"/>
        <v>款</v>
      </c>
    </row>
    <row r="125" ht="36" customHeight="1" spans="1:7">
      <c r="A125" s="441">
        <v>2011301</v>
      </c>
      <c r="B125" s="302" t="s">
        <v>137</v>
      </c>
      <c r="C125" s="303">
        <f>IFERROR(VLOOKUP(A125,[3]表10支出预算!$A$4:$F$2222,5,FALSE),0)</f>
        <v>312</v>
      </c>
      <c r="D125" s="303">
        <f>IFERROR(VLOOKUP(A125,[3]表10支出预算!$A$4:$F$2222,6,FALSE),0)</f>
        <v>288</v>
      </c>
      <c r="E125" s="442">
        <f t="shared" si="5"/>
        <v>-0.077</v>
      </c>
      <c r="F125" s="273" t="str">
        <f t="shared" si="3"/>
        <v>是</v>
      </c>
      <c r="G125" s="150" t="str">
        <f t="shared" si="4"/>
        <v>项</v>
      </c>
    </row>
    <row r="126" ht="36" customHeight="1" spans="1:7">
      <c r="A126" s="441">
        <v>2011302</v>
      </c>
      <c r="B126" s="302" t="s">
        <v>138</v>
      </c>
      <c r="C126" s="303">
        <f>IFERROR(VLOOKUP(A126,[3]表10支出预算!$A$4:$F$2222,5,FALSE),0)</f>
        <v>0</v>
      </c>
      <c r="D126" s="303">
        <f>IFERROR(VLOOKUP(A126,[3]表10支出预算!$A$4:$F$2222,6,FALSE),0)</f>
        <v>0</v>
      </c>
      <c r="E126" s="442">
        <f t="shared" si="5"/>
        <v>0</v>
      </c>
      <c r="F126" s="273" t="str">
        <f t="shared" si="3"/>
        <v>否</v>
      </c>
      <c r="G126" s="150" t="str">
        <f t="shared" si="4"/>
        <v>项</v>
      </c>
    </row>
    <row r="127" ht="36" customHeight="1" spans="1:7">
      <c r="A127" s="441">
        <v>2011303</v>
      </c>
      <c r="B127" s="302" t="s">
        <v>139</v>
      </c>
      <c r="C127" s="303">
        <f>IFERROR(VLOOKUP(A127,[3]表10支出预算!$A$4:$F$2222,5,FALSE),0)</f>
        <v>0</v>
      </c>
      <c r="D127" s="303">
        <f>IFERROR(VLOOKUP(A127,[3]表10支出预算!$A$4:$F$2222,6,FALSE),0)</f>
        <v>0</v>
      </c>
      <c r="E127" s="442">
        <f t="shared" si="5"/>
        <v>0</v>
      </c>
      <c r="F127" s="273" t="str">
        <f t="shared" si="3"/>
        <v>否</v>
      </c>
      <c r="G127" s="150" t="str">
        <f t="shared" si="4"/>
        <v>项</v>
      </c>
    </row>
    <row r="128" ht="36" customHeight="1" spans="1:7">
      <c r="A128" s="441">
        <v>2011304</v>
      </c>
      <c r="B128" s="302" t="s">
        <v>213</v>
      </c>
      <c r="C128" s="303">
        <f>IFERROR(VLOOKUP(A128,[3]表10支出预算!$A$4:$F$2222,5,FALSE),0)</f>
        <v>0</v>
      </c>
      <c r="D128" s="303">
        <f>IFERROR(VLOOKUP(A128,[3]表10支出预算!$A$4:$F$2222,6,FALSE),0)</f>
        <v>0</v>
      </c>
      <c r="E128" s="442">
        <f t="shared" si="5"/>
        <v>0</v>
      </c>
      <c r="F128" s="273" t="str">
        <f t="shared" si="3"/>
        <v>否</v>
      </c>
      <c r="G128" s="150" t="str">
        <f t="shared" si="4"/>
        <v>项</v>
      </c>
    </row>
    <row r="129" ht="36" customHeight="1" spans="1:7">
      <c r="A129" s="441">
        <v>2011305</v>
      </c>
      <c r="B129" s="302" t="s">
        <v>214</v>
      </c>
      <c r="C129" s="303">
        <f>IFERROR(VLOOKUP(A129,[3]表10支出预算!$A$4:$F$2222,5,FALSE),0)</f>
        <v>0</v>
      </c>
      <c r="D129" s="303">
        <f>IFERROR(VLOOKUP(A129,[3]表10支出预算!$A$4:$F$2222,6,FALSE),0)</f>
        <v>0</v>
      </c>
      <c r="E129" s="442">
        <f t="shared" si="5"/>
        <v>0</v>
      </c>
      <c r="F129" s="273" t="str">
        <f t="shared" si="3"/>
        <v>否</v>
      </c>
      <c r="G129" s="150" t="str">
        <f t="shared" si="4"/>
        <v>项</v>
      </c>
    </row>
    <row r="130" ht="36" customHeight="1" spans="1:7">
      <c r="A130" s="441">
        <v>2011306</v>
      </c>
      <c r="B130" s="302" t="s">
        <v>215</v>
      </c>
      <c r="C130" s="303">
        <f>IFERROR(VLOOKUP(A130,[3]表10支出预算!$A$4:$F$2222,5,FALSE),0)</f>
        <v>0</v>
      </c>
      <c r="D130" s="303">
        <f>IFERROR(VLOOKUP(A130,[3]表10支出预算!$A$4:$F$2222,6,FALSE),0)</f>
        <v>0</v>
      </c>
      <c r="E130" s="442">
        <f t="shared" si="5"/>
        <v>0</v>
      </c>
      <c r="F130" s="273" t="str">
        <f t="shared" si="3"/>
        <v>否</v>
      </c>
      <c r="G130" s="150" t="str">
        <f t="shared" si="4"/>
        <v>项</v>
      </c>
    </row>
    <row r="131" ht="36" customHeight="1" spans="1:7">
      <c r="A131" s="441">
        <v>2011307</v>
      </c>
      <c r="B131" s="302" t="s">
        <v>216</v>
      </c>
      <c r="C131" s="303">
        <f>IFERROR(VLOOKUP(A131,[3]表10支出预算!$A$4:$F$2222,5,FALSE),0)</f>
        <v>0</v>
      </c>
      <c r="D131" s="303">
        <f>IFERROR(VLOOKUP(A131,[3]表10支出预算!$A$4:$F$2222,6,FALSE),0)</f>
        <v>0</v>
      </c>
      <c r="E131" s="442">
        <f t="shared" si="5"/>
        <v>0</v>
      </c>
      <c r="F131" s="273" t="str">
        <f t="shared" si="3"/>
        <v>否</v>
      </c>
      <c r="G131" s="150" t="str">
        <f t="shared" si="4"/>
        <v>项</v>
      </c>
    </row>
    <row r="132" ht="36" customHeight="1" spans="1:7">
      <c r="A132" s="441">
        <v>2011308</v>
      </c>
      <c r="B132" s="302" t="s">
        <v>217</v>
      </c>
      <c r="C132" s="303">
        <f>IFERROR(VLOOKUP(A132,[3]表10支出预算!$A$4:$F$2222,5,FALSE),0)</f>
        <v>739</v>
      </c>
      <c r="D132" s="303">
        <f>IFERROR(VLOOKUP(A132,[3]表10支出预算!$A$4:$F$2222,6,FALSE),0)</f>
        <v>0</v>
      </c>
      <c r="E132" s="442">
        <f t="shared" si="5"/>
        <v>-1</v>
      </c>
      <c r="F132" s="273" t="str">
        <f t="shared" ref="F132:F195" si="6">IF(LEN(A132)=3,"是",IF(B132&lt;&gt;"",IF(SUM(C132:D132)&lt;&gt;0,"是","否"),"是"))</f>
        <v>是</v>
      </c>
      <c r="G132" s="150" t="str">
        <f t="shared" ref="G132:G195" si="7">IF(LEN(A132)=3,"类",IF(LEN(A132)=5,"款","项"))</f>
        <v>项</v>
      </c>
    </row>
    <row r="133" ht="36" customHeight="1" spans="1:7">
      <c r="A133" s="441">
        <v>2011350</v>
      </c>
      <c r="B133" s="302" t="s">
        <v>146</v>
      </c>
      <c r="C133" s="303">
        <f>IFERROR(VLOOKUP(A133,[3]表10支出预算!$A$4:$F$2222,5,FALSE),0)</f>
        <v>0</v>
      </c>
      <c r="D133" s="303">
        <f>IFERROR(VLOOKUP(A133,[3]表10支出预算!$A$4:$F$2222,6,FALSE),0)</f>
        <v>0</v>
      </c>
      <c r="E133" s="442">
        <f t="shared" ref="E133:E196" si="8">IF(C133=0,0,(D133-C133)/C133)</f>
        <v>0</v>
      </c>
      <c r="F133" s="273" t="str">
        <f t="shared" si="6"/>
        <v>否</v>
      </c>
      <c r="G133" s="150" t="str">
        <f t="shared" si="7"/>
        <v>项</v>
      </c>
    </row>
    <row r="134" ht="36" customHeight="1" spans="1:7">
      <c r="A134" s="441">
        <v>2011399</v>
      </c>
      <c r="B134" s="302" t="s">
        <v>218</v>
      </c>
      <c r="C134" s="303">
        <f>IFERROR(VLOOKUP(A134,[3]表10支出预算!$A$4:$F$2222,5,FALSE),0)</f>
        <v>12</v>
      </c>
      <c r="D134" s="303">
        <f>IFERROR(VLOOKUP(A134,[3]表10支出预算!$A$4:$F$2222,6,FALSE),0)</f>
        <v>10</v>
      </c>
      <c r="E134" s="442">
        <f t="shared" si="8"/>
        <v>-0.167</v>
      </c>
      <c r="F134" s="273" t="str">
        <f t="shared" si="6"/>
        <v>是</v>
      </c>
      <c r="G134" s="150" t="str">
        <f t="shared" si="7"/>
        <v>项</v>
      </c>
    </row>
    <row r="135" ht="36" customHeight="1" spans="1:7">
      <c r="A135" s="440">
        <v>20114</v>
      </c>
      <c r="B135" s="298" t="s">
        <v>219</v>
      </c>
      <c r="C135" s="299">
        <f>IFERROR(VLOOKUP(A135,[3]表10支出预算!$A$4:$F$2222,5,FALSE),0)</f>
        <v>0</v>
      </c>
      <c r="D135" s="299">
        <f>IFERROR(VLOOKUP(A135,[3]表10支出预算!$A$4:$F$2222,6,FALSE),0)</f>
        <v>0</v>
      </c>
      <c r="E135" s="300">
        <f t="shared" si="8"/>
        <v>0</v>
      </c>
      <c r="F135" s="273" t="str">
        <f t="shared" si="6"/>
        <v>否</v>
      </c>
      <c r="G135" s="150" t="str">
        <f t="shared" si="7"/>
        <v>款</v>
      </c>
    </row>
    <row r="136" ht="36" customHeight="1" spans="1:7">
      <c r="A136" s="441">
        <v>2011401</v>
      </c>
      <c r="B136" s="302" t="s">
        <v>137</v>
      </c>
      <c r="C136" s="303">
        <f>IFERROR(VLOOKUP(A136,[3]表10支出预算!$A$4:$F$2222,5,FALSE),0)</f>
        <v>0</v>
      </c>
      <c r="D136" s="303">
        <f>IFERROR(VLOOKUP(A136,[3]表10支出预算!$A$4:$F$2222,6,FALSE),0)</f>
        <v>0</v>
      </c>
      <c r="E136" s="442">
        <f t="shared" si="8"/>
        <v>0</v>
      </c>
      <c r="F136" s="273" t="str">
        <f t="shared" si="6"/>
        <v>否</v>
      </c>
      <c r="G136" s="150" t="str">
        <f t="shared" si="7"/>
        <v>项</v>
      </c>
    </row>
    <row r="137" ht="36" customHeight="1" spans="1:7">
      <c r="A137" s="441">
        <v>2011402</v>
      </c>
      <c r="B137" s="302" t="s">
        <v>138</v>
      </c>
      <c r="C137" s="303">
        <f>IFERROR(VLOOKUP(A137,[3]表10支出预算!$A$4:$F$2222,5,FALSE),0)</f>
        <v>0</v>
      </c>
      <c r="D137" s="303">
        <f>IFERROR(VLOOKUP(A137,[3]表10支出预算!$A$4:$F$2222,6,FALSE),0)</f>
        <v>0</v>
      </c>
      <c r="E137" s="442">
        <f t="shared" si="8"/>
        <v>0</v>
      </c>
      <c r="F137" s="273" t="str">
        <f t="shared" si="6"/>
        <v>否</v>
      </c>
      <c r="G137" s="150" t="str">
        <f t="shared" si="7"/>
        <v>项</v>
      </c>
    </row>
    <row r="138" ht="36" customHeight="1" spans="1:7">
      <c r="A138" s="441">
        <v>2011403</v>
      </c>
      <c r="B138" s="302" t="s">
        <v>139</v>
      </c>
      <c r="C138" s="303">
        <f>IFERROR(VLOOKUP(A138,[3]表10支出预算!$A$4:$F$2222,5,FALSE),0)</f>
        <v>0</v>
      </c>
      <c r="D138" s="303">
        <f>IFERROR(VLOOKUP(A138,[3]表10支出预算!$A$4:$F$2222,6,FALSE),0)</f>
        <v>0</v>
      </c>
      <c r="E138" s="442">
        <f t="shared" si="8"/>
        <v>0</v>
      </c>
      <c r="F138" s="273" t="str">
        <f t="shared" si="6"/>
        <v>否</v>
      </c>
      <c r="G138" s="150" t="str">
        <f t="shared" si="7"/>
        <v>项</v>
      </c>
    </row>
    <row r="139" ht="36" customHeight="1" spans="1:7">
      <c r="A139" s="441">
        <v>2011404</v>
      </c>
      <c r="B139" s="302" t="s">
        <v>220</v>
      </c>
      <c r="C139" s="303">
        <f>IFERROR(VLOOKUP(A139,[3]表10支出预算!$A$4:$F$2222,5,FALSE),0)</f>
        <v>0</v>
      </c>
      <c r="D139" s="303">
        <f>IFERROR(VLOOKUP(A139,[3]表10支出预算!$A$4:$F$2222,6,FALSE),0)</f>
        <v>0</v>
      </c>
      <c r="E139" s="442">
        <f t="shared" si="8"/>
        <v>0</v>
      </c>
      <c r="F139" s="273" t="str">
        <f t="shared" si="6"/>
        <v>否</v>
      </c>
      <c r="G139" s="150" t="str">
        <f t="shared" si="7"/>
        <v>项</v>
      </c>
    </row>
    <row r="140" ht="36" customHeight="1" spans="1:7">
      <c r="A140" s="441">
        <v>2011405</v>
      </c>
      <c r="B140" s="302" t="s">
        <v>221</v>
      </c>
      <c r="C140" s="303">
        <f>IFERROR(VLOOKUP(A140,[3]表10支出预算!$A$4:$F$2222,5,FALSE),0)</f>
        <v>0</v>
      </c>
      <c r="D140" s="303">
        <f>IFERROR(VLOOKUP(A140,[3]表10支出预算!$A$4:$F$2222,6,FALSE),0)</f>
        <v>0</v>
      </c>
      <c r="E140" s="442">
        <f t="shared" si="8"/>
        <v>0</v>
      </c>
      <c r="F140" s="273" t="str">
        <f t="shared" si="6"/>
        <v>否</v>
      </c>
      <c r="G140" s="150" t="str">
        <f t="shared" si="7"/>
        <v>项</v>
      </c>
    </row>
    <row r="141" ht="36" customHeight="1" spans="1:7">
      <c r="A141" s="441">
        <v>2011406</v>
      </c>
      <c r="B141" s="302" t="s">
        <v>222</v>
      </c>
      <c r="C141" s="303">
        <f>IFERROR(VLOOKUP(A141,[3]表10支出预算!$A$4:$F$2222,5,FALSE),0)</f>
        <v>0</v>
      </c>
      <c r="D141" s="303">
        <f>IFERROR(VLOOKUP(A141,[3]表10支出预算!$A$4:$F$2222,6,FALSE),0)</f>
        <v>0</v>
      </c>
      <c r="E141" s="442">
        <f t="shared" si="8"/>
        <v>0</v>
      </c>
      <c r="F141" s="273" t="str">
        <f t="shared" si="6"/>
        <v>否</v>
      </c>
      <c r="G141" s="150" t="str">
        <f t="shared" si="7"/>
        <v>项</v>
      </c>
    </row>
    <row r="142" ht="36" customHeight="1" spans="1:7">
      <c r="A142" s="441">
        <v>2011408</v>
      </c>
      <c r="B142" s="302" t="s">
        <v>223</v>
      </c>
      <c r="C142" s="303">
        <f>IFERROR(VLOOKUP(A142,[3]表10支出预算!$A$4:$F$2222,5,FALSE),0)</f>
        <v>0</v>
      </c>
      <c r="D142" s="303">
        <f>IFERROR(VLOOKUP(A142,[3]表10支出预算!$A$4:$F$2222,6,FALSE),0)</f>
        <v>0</v>
      </c>
      <c r="E142" s="442">
        <f t="shared" si="8"/>
        <v>0</v>
      </c>
      <c r="F142" s="273" t="str">
        <f t="shared" si="6"/>
        <v>否</v>
      </c>
      <c r="G142" s="150" t="str">
        <f t="shared" si="7"/>
        <v>项</v>
      </c>
    </row>
    <row r="143" ht="36" customHeight="1" spans="1:7">
      <c r="A143" s="441">
        <v>2011409</v>
      </c>
      <c r="B143" s="302" t="s">
        <v>224</v>
      </c>
      <c r="C143" s="303">
        <f>IFERROR(VLOOKUP(A143,[3]表10支出预算!$A$4:$F$2222,5,FALSE),0)</f>
        <v>0</v>
      </c>
      <c r="D143" s="303">
        <f>IFERROR(VLOOKUP(A143,[3]表10支出预算!$A$4:$F$2222,6,FALSE),0)</f>
        <v>0</v>
      </c>
      <c r="E143" s="442">
        <f t="shared" si="8"/>
        <v>0</v>
      </c>
      <c r="F143" s="273" t="str">
        <f t="shared" si="6"/>
        <v>否</v>
      </c>
      <c r="G143" s="150" t="str">
        <f t="shared" si="7"/>
        <v>项</v>
      </c>
    </row>
    <row r="144" ht="36" customHeight="1" spans="1:7">
      <c r="A144" s="441">
        <v>2011410</v>
      </c>
      <c r="B144" s="302" t="s">
        <v>225</v>
      </c>
      <c r="C144" s="303">
        <f>IFERROR(VLOOKUP(A144,[3]表10支出预算!$A$4:$F$2222,5,FALSE),0)</f>
        <v>0</v>
      </c>
      <c r="D144" s="303">
        <f>IFERROR(VLOOKUP(A144,[3]表10支出预算!$A$4:$F$2222,6,FALSE),0)</f>
        <v>0</v>
      </c>
      <c r="E144" s="442">
        <f t="shared" si="8"/>
        <v>0</v>
      </c>
      <c r="F144" s="273" t="str">
        <f t="shared" si="6"/>
        <v>否</v>
      </c>
      <c r="G144" s="150" t="str">
        <f t="shared" si="7"/>
        <v>项</v>
      </c>
    </row>
    <row r="145" ht="36" customHeight="1" spans="1:7">
      <c r="A145" s="441">
        <v>2011411</v>
      </c>
      <c r="B145" s="302" t="s">
        <v>226</v>
      </c>
      <c r="C145" s="303">
        <f>IFERROR(VLOOKUP(A145,[3]表10支出预算!$A$4:$F$2222,5,FALSE),0)</f>
        <v>0</v>
      </c>
      <c r="D145" s="303">
        <f>IFERROR(VLOOKUP(A145,[3]表10支出预算!$A$4:$F$2222,6,FALSE),0)</f>
        <v>0</v>
      </c>
      <c r="E145" s="442">
        <f t="shared" si="8"/>
        <v>0</v>
      </c>
      <c r="F145" s="273" t="str">
        <f t="shared" si="6"/>
        <v>否</v>
      </c>
      <c r="G145" s="150" t="str">
        <f t="shared" si="7"/>
        <v>项</v>
      </c>
    </row>
    <row r="146" ht="36" customHeight="1" spans="1:7">
      <c r="A146" s="441">
        <v>2011450</v>
      </c>
      <c r="B146" s="302" t="s">
        <v>146</v>
      </c>
      <c r="C146" s="303">
        <f>IFERROR(VLOOKUP(A146,[3]表10支出预算!$A$4:$F$2222,5,FALSE),0)</f>
        <v>0</v>
      </c>
      <c r="D146" s="303">
        <f>IFERROR(VLOOKUP(A146,[3]表10支出预算!$A$4:$F$2222,6,FALSE),0)</f>
        <v>0</v>
      </c>
      <c r="E146" s="442">
        <f t="shared" si="8"/>
        <v>0</v>
      </c>
      <c r="F146" s="273" t="str">
        <f t="shared" si="6"/>
        <v>否</v>
      </c>
      <c r="G146" s="150" t="str">
        <f t="shared" si="7"/>
        <v>项</v>
      </c>
    </row>
    <row r="147" ht="36" customHeight="1" spans="1:7">
      <c r="A147" s="441">
        <v>2011499</v>
      </c>
      <c r="B147" s="302" t="s">
        <v>227</v>
      </c>
      <c r="C147" s="303">
        <f>IFERROR(VLOOKUP(A147,[3]表10支出预算!$A$4:$F$2222,5,FALSE),0)</f>
        <v>0</v>
      </c>
      <c r="D147" s="303">
        <f>IFERROR(VLOOKUP(A147,[3]表10支出预算!$A$4:$F$2222,6,FALSE),0)</f>
        <v>0</v>
      </c>
      <c r="E147" s="442">
        <f t="shared" si="8"/>
        <v>0</v>
      </c>
      <c r="F147" s="273" t="str">
        <f t="shared" si="6"/>
        <v>否</v>
      </c>
      <c r="G147" s="150" t="str">
        <f t="shared" si="7"/>
        <v>项</v>
      </c>
    </row>
    <row r="148" ht="36" customHeight="1" spans="1:7">
      <c r="A148" s="440">
        <v>20123</v>
      </c>
      <c r="B148" s="298" t="s">
        <v>228</v>
      </c>
      <c r="C148" s="299">
        <f>IFERROR(VLOOKUP(A148,[3]表10支出预算!$A$4:$F$2222,5,FALSE),0)</f>
        <v>140</v>
      </c>
      <c r="D148" s="299">
        <f>IFERROR(VLOOKUP(A148,[3]表10支出预算!$A$4:$F$2222,6,FALSE),0)</f>
        <v>129</v>
      </c>
      <c r="E148" s="300">
        <f t="shared" si="8"/>
        <v>-0.079</v>
      </c>
      <c r="F148" s="273" t="str">
        <f t="shared" si="6"/>
        <v>是</v>
      </c>
      <c r="G148" s="150" t="str">
        <f t="shared" si="7"/>
        <v>款</v>
      </c>
    </row>
    <row r="149" ht="36" customHeight="1" spans="1:7">
      <c r="A149" s="441">
        <v>2012301</v>
      </c>
      <c r="B149" s="302" t="s">
        <v>137</v>
      </c>
      <c r="C149" s="303">
        <f>IFERROR(VLOOKUP(A149,[3]表10支出预算!$A$4:$F$2222,5,FALSE),0)</f>
        <v>111</v>
      </c>
      <c r="D149" s="303">
        <f>IFERROR(VLOOKUP(A149,[3]表10支出预算!$A$4:$F$2222,6,FALSE),0)</f>
        <v>119</v>
      </c>
      <c r="E149" s="442">
        <f t="shared" si="8"/>
        <v>0.072</v>
      </c>
      <c r="F149" s="273" t="str">
        <f t="shared" si="6"/>
        <v>是</v>
      </c>
      <c r="G149" s="150" t="str">
        <f t="shared" si="7"/>
        <v>项</v>
      </c>
    </row>
    <row r="150" ht="36" customHeight="1" spans="1:7">
      <c r="A150" s="441">
        <v>2012302</v>
      </c>
      <c r="B150" s="302" t="s">
        <v>138</v>
      </c>
      <c r="C150" s="303">
        <f>IFERROR(VLOOKUP(A150,[3]表10支出预算!$A$4:$F$2222,5,FALSE),0)</f>
        <v>0</v>
      </c>
      <c r="D150" s="303">
        <f>IFERROR(VLOOKUP(A150,[3]表10支出预算!$A$4:$F$2222,6,FALSE),0)</f>
        <v>0</v>
      </c>
      <c r="E150" s="442">
        <f t="shared" si="8"/>
        <v>0</v>
      </c>
      <c r="F150" s="273" t="str">
        <f t="shared" si="6"/>
        <v>否</v>
      </c>
      <c r="G150" s="150" t="str">
        <f t="shared" si="7"/>
        <v>项</v>
      </c>
    </row>
    <row r="151" ht="36" customHeight="1" spans="1:7">
      <c r="A151" s="441">
        <v>2012303</v>
      </c>
      <c r="B151" s="302" t="s">
        <v>139</v>
      </c>
      <c r="C151" s="303">
        <f>IFERROR(VLOOKUP(A151,[3]表10支出预算!$A$4:$F$2222,5,FALSE),0)</f>
        <v>0</v>
      </c>
      <c r="D151" s="303">
        <f>IFERROR(VLOOKUP(A151,[3]表10支出预算!$A$4:$F$2222,6,FALSE),0)</f>
        <v>0</v>
      </c>
      <c r="E151" s="442">
        <f t="shared" si="8"/>
        <v>0</v>
      </c>
      <c r="F151" s="273" t="str">
        <f t="shared" si="6"/>
        <v>否</v>
      </c>
      <c r="G151" s="150" t="str">
        <f t="shared" si="7"/>
        <v>项</v>
      </c>
    </row>
    <row r="152" ht="36" customHeight="1" spans="1:7">
      <c r="A152" s="441">
        <v>2012304</v>
      </c>
      <c r="B152" s="302" t="s">
        <v>229</v>
      </c>
      <c r="C152" s="303">
        <f>IFERROR(VLOOKUP(A152,[3]表10支出预算!$A$4:$F$2222,5,FALSE),0)</f>
        <v>0</v>
      </c>
      <c r="D152" s="303">
        <f>IFERROR(VLOOKUP(A152,[3]表10支出预算!$A$4:$F$2222,6,FALSE),0)</f>
        <v>10</v>
      </c>
      <c r="E152" s="442">
        <f t="shared" si="8"/>
        <v>0</v>
      </c>
      <c r="F152" s="273" t="str">
        <f t="shared" si="6"/>
        <v>是</v>
      </c>
      <c r="G152" s="150" t="str">
        <f t="shared" si="7"/>
        <v>项</v>
      </c>
    </row>
    <row r="153" ht="36" customHeight="1" spans="1:7">
      <c r="A153" s="441">
        <v>2012350</v>
      </c>
      <c r="B153" s="302" t="s">
        <v>146</v>
      </c>
      <c r="C153" s="303">
        <f>IFERROR(VLOOKUP(A153,[3]表10支出预算!$A$4:$F$2222,5,FALSE),0)</f>
        <v>0</v>
      </c>
      <c r="D153" s="303">
        <f>IFERROR(VLOOKUP(A153,[3]表10支出预算!$A$4:$F$2222,6,FALSE),0)</f>
        <v>0</v>
      </c>
      <c r="E153" s="442">
        <f t="shared" si="8"/>
        <v>0</v>
      </c>
      <c r="F153" s="273" t="str">
        <f t="shared" si="6"/>
        <v>否</v>
      </c>
      <c r="G153" s="150" t="str">
        <f t="shared" si="7"/>
        <v>项</v>
      </c>
    </row>
    <row r="154" ht="36" customHeight="1" spans="1:7">
      <c r="A154" s="441">
        <v>2012399</v>
      </c>
      <c r="B154" s="302" t="s">
        <v>230</v>
      </c>
      <c r="C154" s="303">
        <f>IFERROR(VLOOKUP(A154,[3]表10支出预算!$A$4:$F$2222,5,FALSE),0)</f>
        <v>29</v>
      </c>
      <c r="D154" s="303">
        <f>IFERROR(VLOOKUP(A154,[3]表10支出预算!$A$4:$F$2222,6,FALSE),0)</f>
        <v>0</v>
      </c>
      <c r="E154" s="442">
        <f t="shared" si="8"/>
        <v>-1</v>
      </c>
      <c r="F154" s="273" t="str">
        <f t="shared" si="6"/>
        <v>是</v>
      </c>
      <c r="G154" s="150" t="str">
        <f t="shared" si="7"/>
        <v>项</v>
      </c>
    </row>
    <row r="155" ht="36" customHeight="1" spans="1:7">
      <c r="A155" s="440">
        <v>20125</v>
      </c>
      <c r="B155" s="298" t="s">
        <v>231</v>
      </c>
      <c r="C155" s="299">
        <f>IFERROR(VLOOKUP(A155,[3]表10支出预算!$A$4:$F$2222,5,FALSE),0)</f>
        <v>0</v>
      </c>
      <c r="D155" s="299">
        <f>IFERROR(VLOOKUP(A155,[3]表10支出预算!$A$4:$F$2222,6,FALSE),0)</f>
        <v>0</v>
      </c>
      <c r="E155" s="300">
        <f t="shared" si="8"/>
        <v>0</v>
      </c>
      <c r="F155" s="273" t="str">
        <f t="shared" si="6"/>
        <v>否</v>
      </c>
      <c r="G155" s="150" t="str">
        <f t="shared" si="7"/>
        <v>款</v>
      </c>
    </row>
    <row r="156" ht="36" customHeight="1" spans="1:7">
      <c r="A156" s="441">
        <v>2012501</v>
      </c>
      <c r="B156" s="302" t="s">
        <v>137</v>
      </c>
      <c r="C156" s="303">
        <f>IFERROR(VLOOKUP(A156,[3]表10支出预算!$A$4:$F$2222,5,FALSE),0)</f>
        <v>0</v>
      </c>
      <c r="D156" s="303">
        <f>IFERROR(VLOOKUP(A156,[3]表10支出预算!$A$4:$F$2222,6,FALSE),0)</f>
        <v>0</v>
      </c>
      <c r="E156" s="442">
        <f t="shared" si="8"/>
        <v>0</v>
      </c>
      <c r="F156" s="273" t="str">
        <f t="shared" si="6"/>
        <v>否</v>
      </c>
      <c r="G156" s="150" t="str">
        <f t="shared" si="7"/>
        <v>项</v>
      </c>
    </row>
    <row r="157" ht="36" customHeight="1" spans="1:7">
      <c r="A157" s="441">
        <v>2012502</v>
      </c>
      <c r="B157" s="302" t="s">
        <v>138</v>
      </c>
      <c r="C157" s="303">
        <f>IFERROR(VLOOKUP(A157,[3]表10支出预算!$A$4:$F$2222,5,FALSE),0)</f>
        <v>0</v>
      </c>
      <c r="D157" s="303">
        <f>IFERROR(VLOOKUP(A157,[3]表10支出预算!$A$4:$F$2222,6,FALSE),0)</f>
        <v>0</v>
      </c>
      <c r="E157" s="442">
        <f t="shared" si="8"/>
        <v>0</v>
      </c>
      <c r="F157" s="273" t="str">
        <f t="shared" si="6"/>
        <v>否</v>
      </c>
      <c r="G157" s="150" t="str">
        <f t="shared" si="7"/>
        <v>项</v>
      </c>
    </row>
    <row r="158" ht="36" customHeight="1" spans="1:7">
      <c r="A158" s="441">
        <v>2012503</v>
      </c>
      <c r="B158" s="302" t="s">
        <v>139</v>
      </c>
      <c r="C158" s="303">
        <f>IFERROR(VLOOKUP(A158,[3]表10支出预算!$A$4:$F$2222,5,FALSE),0)</f>
        <v>0</v>
      </c>
      <c r="D158" s="303">
        <f>IFERROR(VLOOKUP(A158,[3]表10支出预算!$A$4:$F$2222,6,FALSE),0)</f>
        <v>0</v>
      </c>
      <c r="E158" s="442">
        <f t="shared" si="8"/>
        <v>0</v>
      </c>
      <c r="F158" s="273" t="str">
        <f t="shared" si="6"/>
        <v>否</v>
      </c>
      <c r="G158" s="150" t="str">
        <f t="shared" si="7"/>
        <v>项</v>
      </c>
    </row>
    <row r="159" ht="36" customHeight="1" spans="1:7">
      <c r="A159" s="441">
        <v>2012504</v>
      </c>
      <c r="B159" s="302" t="s">
        <v>232</v>
      </c>
      <c r="C159" s="303">
        <f>IFERROR(VLOOKUP(A159,[3]表10支出预算!$A$4:$F$2222,5,FALSE),0)</f>
        <v>0</v>
      </c>
      <c r="D159" s="303">
        <f>IFERROR(VLOOKUP(A159,[3]表10支出预算!$A$4:$F$2222,6,FALSE),0)</f>
        <v>0</v>
      </c>
      <c r="E159" s="442">
        <f t="shared" si="8"/>
        <v>0</v>
      </c>
      <c r="F159" s="273" t="str">
        <f t="shared" si="6"/>
        <v>否</v>
      </c>
      <c r="G159" s="150" t="str">
        <f t="shared" si="7"/>
        <v>项</v>
      </c>
    </row>
    <row r="160" ht="36" customHeight="1" spans="1:7">
      <c r="A160" s="441">
        <v>2012505</v>
      </c>
      <c r="B160" s="302" t="s">
        <v>233</v>
      </c>
      <c r="C160" s="303">
        <f>IFERROR(VLOOKUP(A160,[3]表10支出预算!$A$4:$F$2222,5,FALSE),0)</f>
        <v>0</v>
      </c>
      <c r="D160" s="303">
        <f>IFERROR(VLOOKUP(A160,[3]表10支出预算!$A$4:$F$2222,6,FALSE),0)</f>
        <v>0</v>
      </c>
      <c r="E160" s="442">
        <f t="shared" si="8"/>
        <v>0</v>
      </c>
      <c r="F160" s="273" t="str">
        <f t="shared" si="6"/>
        <v>否</v>
      </c>
      <c r="G160" s="150" t="str">
        <f t="shared" si="7"/>
        <v>项</v>
      </c>
    </row>
    <row r="161" ht="36" customHeight="1" spans="1:7">
      <c r="A161" s="441">
        <v>2012550</v>
      </c>
      <c r="B161" s="302" t="s">
        <v>146</v>
      </c>
      <c r="C161" s="303">
        <f>IFERROR(VLOOKUP(A161,[3]表10支出预算!$A$4:$F$2222,5,FALSE),0)</f>
        <v>0</v>
      </c>
      <c r="D161" s="303">
        <f>IFERROR(VLOOKUP(A161,[3]表10支出预算!$A$4:$F$2222,6,FALSE),0)</f>
        <v>0</v>
      </c>
      <c r="E161" s="442">
        <f t="shared" si="8"/>
        <v>0</v>
      </c>
      <c r="F161" s="273" t="str">
        <f t="shared" si="6"/>
        <v>否</v>
      </c>
      <c r="G161" s="150" t="str">
        <f t="shared" si="7"/>
        <v>项</v>
      </c>
    </row>
    <row r="162" ht="36" customHeight="1" spans="1:7">
      <c r="A162" s="441">
        <v>2012599</v>
      </c>
      <c r="B162" s="302" t="s">
        <v>234</v>
      </c>
      <c r="C162" s="303">
        <f>IFERROR(VLOOKUP(A162,[3]表10支出预算!$A$4:$F$2222,5,FALSE),0)</f>
        <v>0</v>
      </c>
      <c r="D162" s="303">
        <f>IFERROR(VLOOKUP(A162,[3]表10支出预算!$A$4:$F$2222,6,FALSE),0)</f>
        <v>0</v>
      </c>
      <c r="E162" s="442">
        <f t="shared" si="8"/>
        <v>0</v>
      </c>
      <c r="F162" s="273" t="str">
        <f t="shared" si="6"/>
        <v>否</v>
      </c>
      <c r="G162" s="150" t="str">
        <f t="shared" si="7"/>
        <v>项</v>
      </c>
    </row>
    <row r="163" ht="36" customHeight="1" spans="1:7">
      <c r="A163" s="440">
        <v>20126</v>
      </c>
      <c r="B163" s="298" t="s">
        <v>235</v>
      </c>
      <c r="C163" s="299">
        <f>IFERROR(VLOOKUP(A163,[3]表10支出预算!$A$4:$F$2222,5,FALSE),0)</f>
        <v>198</v>
      </c>
      <c r="D163" s="299">
        <f>IFERROR(VLOOKUP(A163,[3]表10支出预算!$A$4:$F$2222,6,FALSE),0)</f>
        <v>59</v>
      </c>
      <c r="E163" s="300">
        <f t="shared" si="8"/>
        <v>-0.702</v>
      </c>
      <c r="F163" s="273" t="str">
        <f t="shared" si="6"/>
        <v>是</v>
      </c>
      <c r="G163" s="150" t="str">
        <f t="shared" si="7"/>
        <v>款</v>
      </c>
    </row>
    <row r="164" ht="36" customHeight="1" spans="1:7">
      <c r="A164" s="441">
        <v>2012601</v>
      </c>
      <c r="B164" s="302" t="s">
        <v>137</v>
      </c>
      <c r="C164" s="303">
        <f>IFERROR(VLOOKUP(A164,[3]表10支出预算!$A$4:$F$2222,5,FALSE),0)</f>
        <v>64</v>
      </c>
      <c r="D164" s="303">
        <f>IFERROR(VLOOKUP(A164,[3]表10支出预算!$A$4:$F$2222,6,FALSE),0)</f>
        <v>59</v>
      </c>
      <c r="E164" s="442">
        <f t="shared" si="8"/>
        <v>-0.078</v>
      </c>
      <c r="F164" s="273" t="str">
        <f t="shared" si="6"/>
        <v>是</v>
      </c>
      <c r="G164" s="150" t="str">
        <f t="shared" si="7"/>
        <v>项</v>
      </c>
    </row>
    <row r="165" ht="36" customHeight="1" spans="1:7">
      <c r="A165" s="441">
        <v>2012602</v>
      </c>
      <c r="B165" s="302" t="s">
        <v>138</v>
      </c>
      <c r="C165" s="303">
        <f>IFERROR(VLOOKUP(A165,[3]表10支出预算!$A$4:$F$2222,5,FALSE),0)</f>
        <v>0</v>
      </c>
      <c r="D165" s="303">
        <f>IFERROR(VLOOKUP(A165,[3]表10支出预算!$A$4:$F$2222,6,FALSE),0)</f>
        <v>0</v>
      </c>
      <c r="E165" s="442">
        <f t="shared" si="8"/>
        <v>0</v>
      </c>
      <c r="F165" s="273" t="str">
        <f t="shared" si="6"/>
        <v>否</v>
      </c>
      <c r="G165" s="150" t="str">
        <f t="shared" si="7"/>
        <v>项</v>
      </c>
    </row>
    <row r="166" ht="36" customHeight="1" spans="1:7">
      <c r="A166" s="441">
        <v>2012603</v>
      </c>
      <c r="B166" s="302" t="s">
        <v>139</v>
      </c>
      <c r="C166" s="303">
        <f>IFERROR(VLOOKUP(A166,[3]表10支出预算!$A$4:$F$2222,5,FALSE),0)</f>
        <v>0</v>
      </c>
      <c r="D166" s="303">
        <f>IFERROR(VLOOKUP(A166,[3]表10支出预算!$A$4:$F$2222,6,FALSE),0)</f>
        <v>0</v>
      </c>
      <c r="E166" s="442">
        <f t="shared" si="8"/>
        <v>0</v>
      </c>
      <c r="F166" s="273" t="str">
        <f t="shared" si="6"/>
        <v>否</v>
      </c>
      <c r="G166" s="150" t="str">
        <f t="shared" si="7"/>
        <v>项</v>
      </c>
    </row>
    <row r="167" ht="36" customHeight="1" spans="1:7">
      <c r="A167" s="441">
        <v>2012604</v>
      </c>
      <c r="B167" s="302" t="s">
        <v>236</v>
      </c>
      <c r="C167" s="303">
        <f>IFERROR(VLOOKUP(A167,[3]表10支出预算!$A$4:$F$2222,5,FALSE),0)</f>
        <v>134</v>
      </c>
      <c r="D167" s="303">
        <f>IFERROR(VLOOKUP(A167,[3]表10支出预算!$A$4:$F$2222,6,FALSE),0)</f>
        <v>0</v>
      </c>
      <c r="E167" s="442">
        <f t="shared" si="8"/>
        <v>-1</v>
      </c>
      <c r="F167" s="273" t="str">
        <f t="shared" si="6"/>
        <v>是</v>
      </c>
      <c r="G167" s="150" t="str">
        <f t="shared" si="7"/>
        <v>项</v>
      </c>
    </row>
    <row r="168" ht="36" customHeight="1" spans="1:7">
      <c r="A168" s="441">
        <v>2012699</v>
      </c>
      <c r="B168" s="302" t="s">
        <v>237</v>
      </c>
      <c r="C168" s="303">
        <f>IFERROR(VLOOKUP(A168,[3]表10支出预算!$A$4:$F$2222,5,FALSE),0)</f>
        <v>0</v>
      </c>
      <c r="D168" s="303">
        <f>IFERROR(VLOOKUP(A168,[3]表10支出预算!$A$4:$F$2222,6,FALSE),0)</f>
        <v>0</v>
      </c>
      <c r="E168" s="442">
        <f t="shared" si="8"/>
        <v>0</v>
      </c>
      <c r="F168" s="273" t="str">
        <f t="shared" si="6"/>
        <v>否</v>
      </c>
      <c r="G168" s="150" t="str">
        <f t="shared" si="7"/>
        <v>项</v>
      </c>
    </row>
    <row r="169" ht="36" customHeight="1" spans="1:7">
      <c r="A169" s="440">
        <v>20128</v>
      </c>
      <c r="B169" s="298" t="s">
        <v>238</v>
      </c>
      <c r="C169" s="299">
        <f>IFERROR(VLOOKUP(A169,[3]表10支出预算!$A$4:$F$2222,5,FALSE),0)</f>
        <v>82</v>
      </c>
      <c r="D169" s="299">
        <f>IFERROR(VLOOKUP(A169,[3]表10支出预算!$A$4:$F$2222,6,FALSE),0)</f>
        <v>63</v>
      </c>
      <c r="E169" s="300">
        <f t="shared" si="8"/>
        <v>-0.232</v>
      </c>
      <c r="F169" s="273" t="str">
        <f t="shared" si="6"/>
        <v>是</v>
      </c>
      <c r="G169" s="150" t="str">
        <f t="shared" si="7"/>
        <v>款</v>
      </c>
    </row>
    <row r="170" ht="36" customHeight="1" spans="1:7">
      <c r="A170" s="441">
        <v>2012801</v>
      </c>
      <c r="B170" s="302" t="s">
        <v>137</v>
      </c>
      <c r="C170" s="303">
        <f>IFERROR(VLOOKUP(A170,[3]表10支出预算!$A$4:$F$2222,5,FALSE),0)</f>
        <v>82</v>
      </c>
      <c r="D170" s="303">
        <f>IFERROR(VLOOKUP(A170,[3]表10支出预算!$A$4:$F$2222,6,FALSE),0)</f>
        <v>63</v>
      </c>
      <c r="E170" s="442">
        <f t="shared" si="8"/>
        <v>-0.232</v>
      </c>
      <c r="F170" s="273" t="str">
        <f t="shared" si="6"/>
        <v>是</v>
      </c>
      <c r="G170" s="150" t="str">
        <f t="shared" si="7"/>
        <v>项</v>
      </c>
    </row>
    <row r="171" ht="36" customHeight="1" spans="1:7">
      <c r="A171" s="441">
        <v>2012802</v>
      </c>
      <c r="B171" s="302" t="s">
        <v>138</v>
      </c>
      <c r="C171" s="303">
        <f>IFERROR(VLOOKUP(A171,[3]表10支出预算!$A$4:$F$2222,5,FALSE),0)</f>
        <v>0</v>
      </c>
      <c r="D171" s="303">
        <f>IFERROR(VLOOKUP(A171,[3]表10支出预算!$A$4:$F$2222,6,FALSE),0)</f>
        <v>0</v>
      </c>
      <c r="E171" s="442">
        <f t="shared" si="8"/>
        <v>0</v>
      </c>
      <c r="F171" s="273" t="str">
        <f t="shared" si="6"/>
        <v>否</v>
      </c>
      <c r="G171" s="150" t="str">
        <f t="shared" si="7"/>
        <v>项</v>
      </c>
    </row>
    <row r="172" ht="36" customHeight="1" spans="1:7">
      <c r="A172" s="441">
        <v>2012803</v>
      </c>
      <c r="B172" s="302" t="s">
        <v>139</v>
      </c>
      <c r="C172" s="303">
        <f>IFERROR(VLOOKUP(A172,[3]表10支出预算!$A$4:$F$2222,5,FALSE),0)</f>
        <v>0</v>
      </c>
      <c r="D172" s="303">
        <f>IFERROR(VLOOKUP(A172,[3]表10支出预算!$A$4:$F$2222,6,FALSE),0)</f>
        <v>0</v>
      </c>
      <c r="E172" s="442">
        <f t="shared" si="8"/>
        <v>0</v>
      </c>
      <c r="F172" s="273" t="str">
        <f t="shared" si="6"/>
        <v>否</v>
      </c>
      <c r="G172" s="150" t="str">
        <f t="shared" si="7"/>
        <v>项</v>
      </c>
    </row>
    <row r="173" ht="36" customHeight="1" spans="1:7">
      <c r="A173" s="441">
        <v>2012804</v>
      </c>
      <c r="B173" s="302" t="s">
        <v>151</v>
      </c>
      <c r="C173" s="303">
        <f>IFERROR(VLOOKUP(A173,[3]表10支出预算!$A$4:$F$2222,5,FALSE),0)</f>
        <v>0</v>
      </c>
      <c r="D173" s="303">
        <f>IFERROR(VLOOKUP(A173,[3]表10支出预算!$A$4:$F$2222,6,FALSE),0)</f>
        <v>0</v>
      </c>
      <c r="E173" s="442">
        <f t="shared" si="8"/>
        <v>0</v>
      </c>
      <c r="F173" s="273" t="str">
        <f t="shared" si="6"/>
        <v>否</v>
      </c>
      <c r="G173" s="150" t="str">
        <f t="shared" si="7"/>
        <v>项</v>
      </c>
    </row>
    <row r="174" ht="36" customHeight="1" spans="1:7">
      <c r="A174" s="441">
        <v>2012850</v>
      </c>
      <c r="B174" s="302" t="s">
        <v>146</v>
      </c>
      <c r="C174" s="303">
        <f>IFERROR(VLOOKUP(A174,[3]表10支出预算!$A$4:$F$2222,5,FALSE),0)</f>
        <v>0</v>
      </c>
      <c r="D174" s="303">
        <f>IFERROR(VLOOKUP(A174,[3]表10支出预算!$A$4:$F$2222,6,FALSE),0)</f>
        <v>0</v>
      </c>
      <c r="E174" s="442">
        <f t="shared" si="8"/>
        <v>0</v>
      </c>
      <c r="F174" s="273" t="str">
        <f t="shared" si="6"/>
        <v>否</v>
      </c>
      <c r="G174" s="150" t="str">
        <f t="shared" si="7"/>
        <v>项</v>
      </c>
    </row>
    <row r="175" ht="36" customHeight="1" spans="1:7">
      <c r="A175" s="441">
        <v>2012899</v>
      </c>
      <c r="B175" s="302" t="s">
        <v>239</v>
      </c>
      <c r="C175" s="303">
        <f>IFERROR(VLOOKUP(A175,[3]表10支出预算!$A$4:$F$2222,5,FALSE),0)</f>
        <v>0</v>
      </c>
      <c r="D175" s="303">
        <f>IFERROR(VLOOKUP(A175,[3]表10支出预算!$A$4:$F$2222,6,FALSE),0)</f>
        <v>0</v>
      </c>
      <c r="E175" s="442">
        <f t="shared" si="8"/>
        <v>0</v>
      </c>
      <c r="F175" s="273" t="str">
        <f t="shared" si="6"/>
        <v>否</v>
      </c>
      <c r="G175" s="150" t="str">
        <f t="shared" si="7"/>
        <v>项</v>
      </c>
    </row>
    <row r="176" ht="36" customHeight="1" spans="1:7">
      <c r="A176" s="440">
        <v>20129</v>
      </c>
      <c r="B176" s="298" t="s">
        <v>240</v>
      </c>
      <c r="C176" s="299">
        <f>IFERROR(VLOOKUP(A176,[3]表10支出预算!$A$4:$F$2222,5,FALSE),0)</f>
        <v>1108</v>
      </c>
      <c r="D176" s="299">
        <f>IFERROR(VLOOKUP(A176,[3]表10支出预算!$A$4:$F$2222,6,FALSE),0)</f>
        <v>1143</v>
      </c>
      <c r="E176" s="300">
        <f t="shared" si="8"/>
        <v>0.032</v>
      </c>
      <c r="F176" s="273" t="str">
        <f t="shared" si="6"/>
        <v>是</v>
      </c>
      <c r="G176" s="150" t="str">
        <f t="shared" si="7"/>
        <v>款</v>
      </c>
    </row>
    <row r="177" ht="36" customHeight="1" spans="1:7">
      <c r="A177" s="441">
        <v>2012901</v>
      </c>
      <c r="B177" s="302" t="s">
        <v>137</v>
      </c>
      <c r="C177" s="303">
        <f>IFERROR(VLOOKUP(A177,[3]表10支出预算!$A$4:$F$2222,5,FALSE),0)</f>
        <v>456</v>
      </c>
      <c r="D177" s="303">
        <f>IFERROR(VLOOKUP(A177,[3]表10支出预算!$A$4:$F$2222,6,FALSE),0)</f>
        <v>485</v>
      </c>
      <c r="E177" s="442">
        <f t="shared" si="8"/>
        <v>0.064</v>
      </c>
      <c r="F177" s="273" t="str">
        <f t="shared" si="6"/>
        <v>是</v>
      </c>
      <c r="G177" s="150" t="str">
        <f t="shared" si="7"/>
        <v>项</v>
      </c>
    </row>
    <row r="178" ht="36" customHeight="1" spans="1:7">
      <c r="A178" s="441">
        <v>2012902</v>
      </c>
      <c r="B178" s="302" t="s">
        <v>138</v>
      </c>
      <c r="C178" s="303">
        <f>IFERROR(VLOOKUP(A178,[3]表10支出预算!$A$4:$F$2222,5,FALSE),0)</f>
        <v>0</v>
      </c>
      <c r="D178" s="303">
        <f>IFERROR(VLOOKUP(A178,[3]表10支出预算!$A$4:$F$2222,6,FALSE),0)</f>
        <v>0</v>
      </c>
      <c r="E178" s="442">
        <f t="shared" si="8"/>
        <v>0</v>
      </c>
      <c r="F178" s="273" t="str">
        <f t="shared" si="6"/>
        <v>否</v>
      </c>
      <c r="G178" s="150" t="str">
        <f t="shared" si="7"/>
        <v>项</v>
      </c>
    </row>
    <row r="179" ht="36" customHeight="1" spans="1:7">
      <c r="A179" s="441">
        <v>2012903</v>
      </c>
      <c r="B179" s="302" t="s">
        <v>139</v>
      </c>
      <c r="C179" s="303">
        <f>IFERROR(VLOOKUP(A179,[3]表10支出预算!$A$4:$F$2222,5,FALSE),0)</f>
        <v>0</v>
      </c>
      <c r="D179" s="303">
        <f>IFERROR(VLOOKUP(A179,[3]表10支出预算!$A$4:$F$2222,6,FALSE),0)</f>
        <v>0</v>
      </c>
      <c r="E179" s="442">
        <f t="shared" si="8"/>
        <v>0</v>
      </c>
      <c r="F179" s="273" t="str">
        <f t="shared" si="6"/>
        <v>否</v>
      </c>
      <c r="G179" s="150" t="str">
        <f t="shared" si="7"/>
        <v>项</v>
      </c>
    </row>
    <row r="180" ht="36" customHeight="1" spans="1:7">
      <c r="A180" s="445">
        <v>2012906</v>
      </c>
      <c r="B180" s="302" t="s">
        <v>241</v>
      </c>
      <c r="C180" s="303">
        <f>IFERROR(VLOOKUP(A180,[3]表10支出预算!$A$4:$F$2222,5,FALSE),0)</f>
        <v>100</v>
      </c>
      <c r="D180" s="303">
        <f>IFERROR(VLOOKUP(A180,[3]表10支出预算!$A$4:$F$2222,6,FALSE),0)</f>
        <v>100</v>
      </c>
      <c r="E180" s="442">
        <f t="shared" si="8"/>
        <v>0</v>
      </c>
      <c r="F180" s="273" t="str">
        <f t="shared" si="6"/>
        <v>是</v>
      </c>
      <c r="G180" s="150" t="str">
        <f t="shared" si="7"/>
        <v>项</v>
      </c>
    </row>
    <row r="181" ht="36" customHeight="1" spans="1:7">
      <c r="A181" s="441">
        <v>2012950</v>
      </c>
      <c r="B181" s="302" t="s">
        <v>146</v>
      </c>
      <c r="C181" s="303">
        <f>IFERROR(VLOOKUP(A181,[3]表10支出预算!$A$4:$F$2222,5,FALSE),0)</f>
        <v>0</v>
      </c>
      <c r="D181" s="303">
        <f>IFERROR(VLOOKUP(A181,[3]表10支出预算!$A$4:$F$2222,6,FALSE),0)</f>
        <v>0</v>
      </c>
      <c r="E181" s="442">
        <f t="shared" si="8"/>
        <v>0</v>
      </c>
      <c r="F181" s="273" t="str">
        <f t="shared" si="6"/>
        <v>否</v>
      </c>
      <c r="G181" s="150" t="str">
        <f t="shared" si="7"/>
        <v>项</v>
      </c>
    </row>
    <row r="182" ht="36" customHeight="1" spans="1:7">
      <c r="A182" s="441">
        <v>2012999</v>
      </c>
      <c r="B182" s="302" t="s">
        <v>242</v>
      </c>
      <c r="C182" s="303">
        <f>IFERROR(VLOOKUP(A182,[3]表10支出预算!$A$4:$F$2222,5,FALSE),0)</f>
        <v>552</v>
      </c>
      <c r="D182" s="303">
        <f>IFERROR(VLOOKUP(A182,[3]表10支出预算!$A$4:$F$2222,6,FALSE),0)</f>
        <v>558</v>
      </c>
      <c r="E182" s="442">
        <f t="shared" si="8"/>
        <v>0.011</v>
      </c>
      <c r="F182" s="273" t="str">
        <f t="shared" si="6"/>
        <v>是</v>
      </c>
      <c r="G182" s="150" t="str">
        <f t="shared" si="7"/>
        <v>项</v>
      </c>
    </row>
    <row r="183" ht="36" customHeight="1" spans="1:7">
      <c r="A183" s="440">
        <v>20131</v>
      </c>
      <c r="B183" s="298" t="s">
        <v>243</v>
      </c>
      <c r="C183" s="299">
        <f>IFERROR(VLOOKUP(A183,[3]表10支出预算!$A$4:$F$2222,5,FALSE),0)</f>
        <v>2460</v>
      </c>
      <c r="D183" s="299">
        <f>IFERROR(VLOOKUP(A183,[3]表10支出预算!$A$4:$F$2222,6,FALSE),0)</f>
        <v>2181</v>
      </c>
      <c r="E183" s="300">
        <f t="shared" si="8"/>
        <v>-0.113</v>
      </c>
      <c r="F183" s="273" t="str">
        <f t="shared" si="6"/>
        <v>是</v>
      </c>
      <c r="G183" s="150" t="str">
        <f t="shared" si="7"/>
        <v>款</v>
      </c>
    </row>
    <row r="184" ht="36" customHeight="1" spans="1:7">
      <c r="A184" s="441">
        <v>2013101</v>
      </c>
      <c r="B184" s="302" t="s">
        <v>137</v>
      </c>
      <c r="C184" s="303">
        <f>IFERROR(VLOOKUP(A184,[3]表10支出预算!$A$4:$F$2222,5,FALSE),0)</f>
        <v>1371</v>
      </c>
      <c r="D184" s="303">
        <f>IFERROR(VLOOKUP(A184,[3]表10支出预算!$A$4:$F$2222,6,FALSE),0)</f>
        <v>1367</v>
      </c>
      <c r="E184" s="442">
        <f t="shared" si="8"/>
        <v>-0.003</v>
      </c>
      <c r="F184" s="273" t="str">
        <f t="shared" si="6"/>
        <v>是</v>
      </c>
      <c r="G184" s="150" t="str">
        <f t="shared" si="7"/>
        <v>项</v>
      </c>
    </row>
    <row r="185" ht="36" customHeight="1" spans="1:7">
      <c r="A185" s="441">
        <v>2013102</v>
      </c>
      <c r="B185" s="302" t="s">
        <v>138</v>
      </c>
      <c r="C185" s="303">
        <f>IFERROR(VLOOKUP(A185,[3]表10支出预算!$A$4:$F$2222,5,FALSE),0)</f>
        <v>0</v>
      </c>
      <c r="D185" s="303">
        <f>IFERROR(VLOOKUP(A185,[3]表10支出预算!$A$4:$F$2222,6,FALSE),0)</f>
        <v>0</v>
      </c>
      <c r="E185" s="442">
        <f t="shared" si="8"/>
        <v>0</v>
      </c>
      <c r="F185" s="273" t="str">
        <f t="shared" si="6"/>
        <v>否</v>
      </c>
      <c r="G185" s="150" t="str">
        <f t="shared" si="7"/>
        <v>项</v>
      </c>
    </row>
    <row r="186" ht="36" customHeight="1" spans="1:7">
      <c r="A186" s="441">
        <v>2013103</v>
      </c>
      <c r="B186" s="302" t="s">
        <v>139</v>
      </c>
      <c r="C186" s="303">
        <f>IFERROR(VLOOKUP(A186,[3]表10支出预算!$A$4:$F$2222,5,FALSE),0)</f>
        <v>283</v>
      </c>
      <c r="D186" s="303">
        <f>IFERROR(VLOOKUP(A186,[3]表10支出预算!$A$4:$F$2222,6,FALSE),0)</f>
        <v>305</v>
      </c>
      <c r="E186" s="442">
        <f t="shared" si="8"/>
        <v>0.078</v>
      </c>
      <c r="F186" s="273" t="str">
        <f t="shared" si="6"/>
        <v>是</v>
      </c>
      <c r="G186" s="150" t="str">
        <f t="shared" si="7"/>
        <v>项</v>
      </c>
    </row>
    <row r="187" ht="36" customHeight="1" spans="1:7">
      <c r="A187" s="441">
        <v>2013105</v>
      </c>
      <c r="B187" s="302" t="s">
        <v>244</v>
      </c>
      <c r="C187" s="303">
        <f>IFERROR(VLOOKUP(A187,[3]表10支出预算!$A$4:$F$2222,5,FALSE),0)</f>
        <v>28</v>
      </c>
      <c r="D187" s="303">
        <f>IFERROR(VLOOKUP(A187,[3]表10支出预算!$A$4:$F$2222,6,FALSE),0)</f>
        <v>0</v>
      </c>
      <c r="E187" s="442">
        <f t="shared" si="8"/>
        <v>-1</v>
      </c>
      <c r="F187" s="273" t="str">
        <f t="shared" si="6"/>
        <v>是</v>
      </c>
      <c r="G187" s="150" t="str">
        <f t="shared" si="7"/>
        <v>项</v>
      </c>
    </row>
    <row r="188" ht="36" customHeight="1" spans="1:7">
      <c r="A188" s="441">
        <v>2013150</v>
      </c>
      <c r="B188" s="302" t="s">
        <v>146</v>
      </c>
      <c r="C188" s="303">
        <f>IFERROR(VLOOKUP(A188,[3]表10支出预算!$A$4:$F$2222,5,FALSE),0)</f>
        <v>0</v>
      </c>
      <c r="D188" s="303">
        <f>IFERROR(VLOOKUP(A188,[3]表10支出预算!$A$4:$F$2222,6,FALSE),0)</f>
        <v>140</v>
      </c>
      <c r="E188" s="442">
        <f t="shared" si="8"/>
        <v>0</v>
      </c>
      <c r="F188" s="273" t="str">
        <f t="shared" si="6"/>
        <v>是</v>
      </c>
      <c r="G188" s="150" t="str">
        <f t="shared" si="7"/>
        <v>项</v>
      </c>
    </row>
    <row r="189" ht="36" customHeight="1" spans="1:7">
      <c r="A189" s="441">
        <v>2013199</v>
      </c>
      <c r="B189" s="302" t="s">
        <v>245</v>
      </c>
      <c r="C189" s="303">
        <f>IFERROR(VLOOKUP(A189,[3]表10支出预算!$A$4:$F$2222,5,FALSE),0)</f>
        <v>778</v>
      </c>
      <c r="D189" s="303">
        <f>IFERROR(VLOOKUP(A189,[3]表10支出预算!$A$4:$F$2222,6,FALSE),0)</f>
        <v>369</v>
      </c>
      <c r="E189" s="442">
        <f t="shared" si="8"/>
        <v>-0.526</v>
      </c>
      <c r="F189" s="273" t="str">
        <f t="shared" si="6"/>
        <v>是</v>
      </c>
      <c r="G189" s="150" t="str">
        <f t="shared" si="7"/>
        <v>项</v>
      </c>
    </row>
    <row r="190" ht="36" customHeight="1" spans="1:7">
      <c r="A190" s="440">
        <v>20132</v>
      </c>
      <c r="B190" s="298" t="s">
        <v>246</v>
      </c>
      <c r="C190" s="299">
        <f>IFERROR(VLOOKUP(A190,[3]表10支出预算!$A$4:$F$2222,5,FALSE),0)</f>
        <v>620</v>
      </c>
      <c r="D190" s="299">
        <f>IFERROR(VLOOKUP(A190,[3]表10支出预算!$A$4:$F$2222,6,FALSE),0)</f>
        <v>681</v>
      </c>
      <c r="E190" s="300">
        <f t="shared" si="8"/>
        <v>0.098</v>
      </c>
      <c r="F190" s="273" t="str">
        <f t="shared" si="6"/>
        <v>是</v>
      </c>
      <c r="G190" s="150" t="str">
        <f t="shared" si="7"/>
        <v>款</v>
      </c>
    </row>
    <row r="191" ht="36" customHeight="1" spans="1:7">
      <c r="A191" s="441">
        <v>2013201</v>
      </c>
      <c r="B191" s="302" t="s">
        <v>137</v>
      </c>
      <c r="C191" s="303">
        <f>IFERROR(VLOOKUP(A191,[3]表10支出预算!$A$4:$F$2222,5,FALSE),0)</f>
        <v>402</v>
      </c>
      <c r="D191" s="303">
        <f>IFERROR(VLOOKUP(A191,[3]表10支出预算!$A$4:$F$2222,6,FALSE),0)</f>
        <v>421</v>
      </c>
      <c r="E191" s="442">
        <f t="shared" si="8"/>
        <v>0.047</v>
      </c>
      <c r="F191" s="273" t="str">
        <f t="shared" si="6"/>
        <v>是</v>
      </c>
      <c r="G191" s="150" t="str">
        <f t="shared" si="7"/>
        <v>项</v>
      </c>
    </row>
    <row r="192" ht="36" customHeight="1" spans="1:7">
      <c r="A192" s="441">
        <v>2013202</v>
      </c>
      <c r="B192" s="302" t="s">
        <v>138</v>
      </c>
      <c r="C192" s="303">
        <f>IFERROR(VLOOKUP(A192,[3]表10支出预算!$A$4:$F$2222,5,FALSE),0)</f>
        <v>6</v>
      </c>
      <c r="D192" s="303">
        <f>IFERROR(VLOOKUP(A192,[3]表10支出预算!$A$4:$F$2222,6,FALSE),0)</f>
        <v>0</v>
      </c>
      <c r="E192" s="442">
        <f t="shared" si="8"/>
        <v>-1</v>
      </c>
      <c r="F192" s="273" t="str">
        <f t="shared" si="6"/>
        <v>是</v>
      </c>
      <c r="G192" s="150" t="str">
        <f t="shared" si="7"/>
        <v>项</v>
      </c>
    </row>
    <row r="193" ht="36" customHeight="1" spans="1:7">
      <c r="A193" s="441">
        <v>2013203</v>
      </c>
      <c r="B193" s="302" t="s">
        <v>139</v>
      </c>
      <c r="C193" s="303">
        <f>IFERROR(VLOOKUP(A193,[3]表10支出预算!$A$4:$F$2222,5,FALSE),0)</f>
        <v>0</v>
      </c>
      <c r="D193" s="303">
        <f>IFERROR(VLOOKUP(A193,[3]表10支出预算!$A$4:$F$2222,6,FALSE),0)</f>
        <v>0</v>
      </c>
      <c r="E193" s="442">
        <f t="shared" si="8"/>
        <v>0</v>
      </c>
      <c r="F193" s="273" t="str">
        <f t="shared" si="6"/>
        <v>否</v>
      </c>
      <c r="G193" s="150" t="str">
        <f t="shared" si="7"/>
        <v>项</v>
      </c>
    </row>
    <row r="194" ht="36" customHeight="1" spans="1:7">
      <c r="A194" s="441">
        <v>2013204</v>
      </c>
      <c r="B194" s="302" t="s">
        <v>247</v>
      </c>
      <c r="C194" s="303">
        <f>IFERROR(VLOOKUP(A194,[3]表10支出预算!$A$4:$F$2222,5,FALSE),0)</f>
        <v>0</v>
      </c>
      <c r="D194" s="303">
        <f>IFERROR(VLOOKUP(A194,[3]表10支出预算!$A$4:$F$2222,6,FALSE),0)</f>
        <v>0</v>
      </c>
      <c r="E194" s="442">
        <f t="shared" si="8"/>
        <v>0</v>
      </c>
      <c r="F194" s="273" t="str">
        <f t="shared" si="6"/>
        <v>否</v>
      </c>
      <c r="G194" s="150" t="str">
        <f t="shared" si="7"/>
        <v>项</v>
      </c>
    </row>
    <row r="195" ht="36" customHeight="1" spans="1:7">
      <c r="A195" s="441">
        <v>2013250</v>
      </c>
      <c r="B195" s="302" t="s">
        <v>146</v>
      </c>
      <c r="C195" s="303">
        <f>IFERROR(VLOOKUP(A195,[3]表10支出预算!$A$4:$F$2222,5,FALSE),0)</f>
        <v>30</v>
      </c>
      <c r="D195" s="303">
        <f>IFERROR(VLOOKUP(A195,[3]表10支出预算!$A$4:$F$2222,6,FALSE),0)</f>
        <v>84</v>
      </c>
      <c r="E195" s="442">
        <f t="shared" si="8"/>
        <v>1.8</v>
      </c>
      <c r="F195" s="273" t="str">
        <f t="shared" si="6"/>
        <v>是</v>
      </c>
      <c r="G195" s="150" t="str">
        <f t="shared" si="7"/>
        <v>项</v>
      </c>
    </row>
    <row r="196" ht="36" customHeight="1" spans="1:7">
      <c r="A196" s="441">
        <v>2013299</v>
      </c>
      <c r="B196" s="302" t="s">
        <v>248</v>
      </c>
      <c r="C196" s="303">
        <f>IFERROR(VLOOKUP(A196,[3]表10支出预算!$A$4:$F$2222,5,FALSE),0)</f>
        <v>182</v>
      </c>
      <c r="D196" s="303">
        <f>IFERROR(VLOOKUP(A196,[3]表10支出预算!$A$4:$F$2222,6,FALSE),0)</f>
        <v>175</v>
      </c>
      <c r="E196" s="442">
        <f t="shared" si="8"/>
        <v>-0.038</v>
      </c>
      <c r="F196" s="273" t="str">
        <f t="shared" ref="F196:F259" si="9">IF(LEN(A196)=3,"是",IF(B196&lt;&gt;"",IF(SUM(C196:D196)&lt;&gt;0,"是","否"),"是"))</f>
        <v>是</v>
      </c>
      <c r="G196" s="150" t="str">
        <f t="shared" ref="G196:G259" si="10">IF(LEN(A196)=3,"类",IF(LEN(A196)=5,"款","项"))</f>
        <v>项</v>
      </c>
    </row>
    <row r="197" ht="36" customHeight="1" spans="1:7">
      <c r="A197" s="440">
        <v>20133</v>
      </c>
      <c r="B197" s="298" t="s">
        <v>249</v>
      </c>
      <c r="C197" s="299">
        <f>IFERROR(VLOOKUP(A197,[3]表10支出预算!$A$4:$F$2222,5,FALSE),0)</f>
        <v>711</v>
      </c>
      <c r="D197" s="299">
        <f>IFERROR(VLOOKUP(A197,[3]表10支出预算!$A$4:$F$2222,6,FALSE),0)</f>
        <v>667</v>
      </c>
      <c r="E197" s="300">
        <f t="shared" ref="E197:E260" si="11">IF(C197=0,0,(D197-C197)/C197)</f>
        <v>-0.062</v>
      </c>
      <c r="F197" s="273" t="str">
        <f t="shared" si="9"/>
        <v>是</v>
      </c>
      <c r="G197" s="150" t="str">
        <f t="shared" si="10"/>
        <v>款</v>
      </c>
    </row>
    <row r="198" ht="36" customHeight="1" spans="1:7">
      <c r="A198" s="441">
        <v>2013301</v>
      </c>
      <c r="B198" s="302" t="s">
        <v>137</v>
      </c>
      <c r="C198" s="303">
        <f>IFERROR(VLOOKUP(A198,[3]表10支出预算!$A$4:$F$2222,5,FALSE),0)</f>
        <v>198</v>
      </c>
      <c r="D198" s="303">
        <f>IFERROR(VLOOKUP(A198,[3]表10支出预算!$A$4:$F$2222,6,FALSE),0)</f>
        <v>200</v>
      </c>
      <c r="E198" s="442">
        <f t="shared" si="11"/>
        <v>0.01</v>
      </c>
      <c r="F198" s="273" t="str">
        <f t="shared" si="9"/>
        <v>是</v>
      </c>
      <c r="G198" s="150" t="str">
        <f t="shared" si="10"/>
        <v>项</v>
      </c>
    </row>
    <row r="199" ht="36" customHeight="1" spans="1:7">
      <c r="A199" s="441">
        <v>2013302</v>
      </c>
      <c r="B199" s="302" t="s">
        <v>138</v>
      </c>
      <c r="C199" s="303">
        <f>IFERROR(VLOOKUP(A199,[3]表10支出预算!$A$4:$F$2222,5,FALSE),0)</f>
        <v>0</v>
      </c>
      <c r="D199" s="303">
        <f>IFERROR(VLOOKUP(A199,[3]表10支出预算!$A$4:$F$2222,6,FALSE),0)</f>
        <v>0</v>
      </c>
      <c r="E199" s="442">
        <f t="shared" si="11"/>
        <v>0</v>
      </c>
      <c r="F199" s="273" t="str">
        <f t="shared" si="9"/>
        <v>否</v>
      </c>
      <c r="G199" s="150" t="str">
        <f t="shared" si="10"/>
        <v>项</v>
      </c>
    </row>
    <row r="200" ht="36" customHeight="1" spans="1:7">
      <c r="A200" s="441">
        <v>2013303</v>
      </c>
      <c r="B200" s="302" t="s">
        <v>139</v>
      </c>
      <c r="C200" s="303">
        <f>IFERROR(VLOOKUP(A200,[3]表10支出预算!$A$4:$F$2222,5,FALSE),0)</f>
        <v>0</v>
      </c>
      <c r="D200" s="303">
        <f>IFERROR(VLOOKUP(A200,[3]表10支出预算!$A$4:$F$2222,6,FALSE),0)</f>
        <v>0</v>
      </c>
      <c r="E200" s="442">
        <f t="shared" si="11"/>
        <v>0</v>
      </c>
      <c r="F200" s="273" t="str">
        <f t="shared" si="9"/>
        <v>否</v>
      </c>
      <c r="G200" s="150" t="str">
        <f t="shared" si="10"/>
        <v>项</v>
      </c>
    </row>
    <row r="201" ht="36" customHeight="1" spans="1:7">
      <c r="A201" s="441">
        <v>2013304</v>
      </c>
      <c r="B201" s="302" t="s">
        <v>250</v>
      </c>
      <c r="C201" s="303">
        <f>IFERROR(VLOOKUP(A201,[3]表10支出预算!$A$4:$F$2222,5,FALSE),0)</f>
        <v>0</v>
      </c>
      <c r="D201" s="303">
        <f>IFERROR(VLOOKUP(A201,[3]表10支出预算!$A$4:$F$2222,6,FALSE),0)</f>
        <v>0</v>
      </c>
      <c r="E201" s="442">
        <f t="shared" si="11"/>
        <v>0</v>
      </c>
      <c r="F201" s="273" t="str">
        <f t="shared" si="9"/>
        <v>否</v>
      </c>
      <c r="G201" s="150" t="str">
        <f t="shared" si="10"/>
        <v>项</v>
      </c>
    </row>
    <row r="202" ht="36" customHeight="1" spans="1:7">
      <c r="A202" s="441">
        <v>2013350</v>
      </c>
      <c r="B202" s="302" t="s">
        <v>146</v>
      </c>
      <c r="C202" s="303">
        <f>IFERROR(VLOOKUP(A202,[3]表10支出预算!$A$4:$F$2222,5,FALSE),0)</f>
        <v>0</v>
      </c>
      <c r="D202" s="303">
        <f>IFERROR(VLOOKUP(A202,[3]表10支出预算!$A$4:$F$2222,6,FALSE),0)</f>
        <v>0</v>
      </c>
      <c r="E202" s="442">
        <f t="shared" si="11"/>
        <v>0</v>
      </c>
      <c r="F202" s="273" t="str">
        <f t="shared" si="9"/>
        <v>否</v>
      </c>
      <c r="G202" s="150" t="str">
        <f t="shared" si="10"/>
        <v>项</v>
      </c>
    </row>
    <row r="203" ht="36" customHeight="1" spans="1:7">
      <c r="A203" s="441">
        <v>2013399</v>
      </c>
      <c r="B203" s="302" t="s">
        <v>251</v>
      </c>
      <c r="C203" s="303">
        <f>IFERROR(VLOOKUP(A203,[3]表10支出预算!$A$4:$F$2222,5,FALSE),0)</f>
        <v>513</v>
      </c>
      <c r="D203" s="303">
        <f>IFERROR(VLOOKUP(A203,[3]表10支出预算!$A$4:$F$2222,6,FALSE),0)</f>
        <v>466</v>
      </c>
      <c r="E203" s="442">
        <f t="shared" si="11"/>
        <v>-0.092</v>
      </c>
      <c r="F203" s="273" t="str">
        <f t="shared" si="9"/>
        <v>是</v>
      </c>
      <c r="G203" s="150" t="str">
        <f t="shared" si="10"/>
        <v>项</v>
      </c>
    </row>
    <row r="204" ht="36" customHeight="1" spans="1:7">
      <c r="A204" s="440">
        <v>20134</v>
      </c>
      <c r="B204" s="298" t="s">
        <v>252</v>
      </c>
      <c r="C204" s="299">
        <f>IFERROR(VLOOKUP(A204,[3]表10支出预算!$A$4:$F$2222,5,FALSE),0)</f>
        <v>145</v>
      </c>
      <c r="D204" s="299">
        <f>IFERROR(VLOOKUP(A204,[3]表10支出预算!$A$4:$F$2222,6,FALSE),0)</f>
        <v>155</v>
      </c>
      <c r="E204" s="300">
        <f t="shared" si="11"/>
        <v>0.069</v>
      </c>
      <c r="F204" s="273" t="str">
        <f t="shared" si="9"/>
        <v>是</v>
      </c>
      <c r="G204" s="150" t="str">
        <f t="shared" si="10"/>
        <v>款</v>
      </c>
    </row>
    <row r="205" ht="36" customHeight="1" spans="1:7">
      <c r="A205" s="441">
        <v>2013401</v>
      </c>
      <c r="B205" s="302" t="s">
        <v>137</v>
      </c>
      <c r="C205" s="303">
        <f>IFERROR(VLOOKUP(A205,[3]表10支出预算!$A$4:$F$2222,5,FALSE),0)</f>
        <v>117</v>
      </c>
      <c r="D205" s="303">
        <f>IFERROR(VLOOKUP(A205,[3]表10支出预算!$A$4:$F$2222,6,FALSE),0)</f>
        <v>123</v>
      </c>
      <c r="E205" s="442">
        <f t="shared" si="11"/>
        <v>0.051</v>
      </c>
      <c r="F205" s="273" t="str">
        <f t="shared" si="9"/>
        <v>是</v>
      </c>
      <c r="G205" s="150" t="str">
        <f t="shared" si="10"/>
        <v>项</v>
      </c>
    </row>
    <row r="206" ht="36" customHeight="1" spans="1:7">
      <c r="A206" s="441">
        <v>2013402</v>
      </c>
      <c r="B206" s="302" t="s">
        <v>138</v>
      </c>
      <c r="C206" s="303">
        <f>IFERROR(VLOOKUP(A206,[3]表10支出预算!$A$4:$F$2222,5,FALSE),0)</f>
        <v>1</v>
      </c>
      <c r="D206" s="303">
        <f>IFERROR(VLOOKUP(A206,[3]表10支出预算!$A$4:$F$2222,6,FALSE),0)</f>
        <v>0</v>
      </c>
      <c r="E206" s="442">
        <f t="shared" si="11"/>
        <v>-1</v>
      </c>
      <c r="F206" s="273" t="str">
        <f t="shared" si="9"/>
        <v>是</v>
      </c>
      <c r="G206" s="150" t="str">
        <f t="shared" si="10"/>
        <v>项</v>
      </c>
    </row>
    <row r="207" ht="36" customHeight="1" spans="1:7">
      <c r="A207" s="441">
        <v>2013403</v>
      </c>
      <c r="B207" s="302" t="s">
        <v>139</v>
      </c>
      <c r="C207" s="303">
        <f>IFERROR(VLOOKUP(A207,[3]表10支出预算!$A$4:$F$2222,5,FALSE),0)</f>
        <v>0</v>
      </c>
      <c r="D207" s="303">
        <f>IFERROR(VLOOKUP(A207,[3]表10支出预算!$A$4:$F$2222,6,FALSE),0)</f>
        <v>0</v>
      </c>
      <c r="E207" s="442">
        <f t="shared" si="11"/>
        <v>0</v>
      </c>
      <c r="F207" s="273" t="str">
        <f t="shared" si="9"/>
        <v>否</v>
      </c>
      <c r="G207" s="150" t="str">
        <f t="shared" si="10"/>
        <v>项</v>
      </c>
    </row>
    <row r="208" ht="36" customHeight="1" spans="1:7">
      <c r="A208" s="441">
        <v>2013404</v>
      </c>
      <c r="B208" s="302" t="s">
        <v>253</v>
      </c>
      <c r="C208" s="303">
        <f>IFERROR(VLOOKUP(A208,[3]表10支出预算!$A$4:$F$2222,5,FALSE),0)</f>
        <v>0</v>
      </c>
      <c r="D208" s="303">
        <f>IFERROR(VLOOKUP(A208,[3]表10支出预算!$A$4:$F$2222,6,FALSE),0)</f>
        <v>0</v>
      </c>
      <c r="E208" s="442">
        <f t="shared" si="11"/>
        <v>0</v>
      </c>
      <c r="F208" s="273" t="str">
        <f t="shared" si="9"/>
        <v>否</v>
      </c>
      <c r="G208" s="150" t="str">
        <f t="shared" si="10"/>
        <v>项</v>
      </c>
    </row>
    <row r="209" ht="36" customHeight="1" spans="1:7">
      <c r="A209" s="441">
        <v>2013405</v>
      </c>
      <c r="B209" s="302" t="s">
        <v>254</v>
      </c>
      <c r="C209" s="303">
        <f>IFERROR(VLOOKUP(A209,[3]表10支出预算!$A$4:$F$2222,5,FALSE),0)</f>
        <v>2</v>
      </c>
      <c r="D209" s="303">
        <f>IFERROR(VLOOKUP(A209,[3]表10支出预算!$A$4:$F$2222,6,FALSE),0)</f>
        <v>5</v>
      </c>
      <c r="E209" s="442">
        <f t="shared" si="11"/>
        <v>1.5</v>
      </c>
      <c r="F209" s="273" t="str">
        <f t="shared" si="9"/>
        <v>是</v>
      </c>
      <c r="G209" s="150" t="str">
        <f t="shared" si="10"/>
        <v>项</v>
      </c>
    </row>
    <row r="210" ht="36" customHeight="1" spans="1:7">
      <c r="A210" s="441">
        <v>2013450</v>
      </c>
      <c r="B210" s="302" t="s">
        <v>146</v>
      </c>
      <c r="C210" s="303">
        <f>IFERROR(VLOOKUP(A210,[3]表10支出预算!$A$4:$F$2222,5,FALSE),0)</f>
        <v>0</v>
      </c>
      <c r="D210" s="303">
        <f>IFERROR(VLOOKUP(A210,[3]表10支出预算!$A$4:$F$2222,6,FALSE),0)</f>
        <v>0</v>
      </c>
      <c r="E210" s="442">
        <f t="shared" si="11"/>
        <v>0</v>
      </c>
      <c r="F210" s="273" t="str">
        <f t="shared" si="9"/>
        <v>否</v>
      </c>
      <c r="G210" s="150" t="str">
        <f t="shared" si="10"/>
        <v>项</v>
      </c>
    </row>
    <row r="211" ht="36" customHeight="1" spans="1:7">
      <c r="A211" s="441">
        <v>2013499</v>
      </c>
      <c r="B211" s="302" t="s">
        <v>255</v>
      </c>
      <c r="C211" s="303">
        <f>IFERROR(VLOOKUP(A211,[3]表10支出预算!$A$4:$F$2222,5,FALSE),0)</f>
        <v>25</v>
      </c>
      <c r="D211" s="303">
        <f>IFERROR(VLOOKUP(A211,[3]表10支出预算!$A$4:$F$2222,6,FALSE),0)</f>
        <v>27</v>
      </c>
      <c r="E211" s="442">
        <f t="shared" si="11"/>
        <v>0.08</v>
      </c>
      <c r="F211" s="273" t="str">
        <f t="shared" si="9"/>
        <v>是</v>
      </c>
      <c r="G211" s="150" t="str">
        <f t="shared" si="10"/>
        <v>项</v>
      </c>
    </row>
    <row r="212" ht="36" customHeight="1" spans="1:7">
      <c r="A212" s="440">
        <v>20135</v>
      </c>
      <c r="B212" s="298" t="s">
        <v>256</v>
      </c>
      <c r="C212" s="299">
        <f>IFERROR(VLOOKUP(A212,[3]表10支出预算!$A$4:$F$2222,5,FALSE),0)</f>
        <v>0</v>
      </c>
      <c r="D212" s="299">
        <f>IFERROR(VLOOKUP(A212,[3]表10支出预算!$A$4:$F$2222,6,FALSE),0)</f>
        <v>0</v>
      </c>
      <c r="E212" s="300">
        <f t="shared" si="11"/>
        <v>0</v>
      </c>
      <c r="F212" s="273" t="str">
        <f t="shared" si="9"/>
        <v>否</v>
      </c>
      <c r="G212" s="150" t="str">
        <f t="shared" si="10"/>
        <v>款</v>
      </c>
    </row>
    <row r="213" ht="36" customHeight="1" spans="1:7">
      <c r="A213" s="441">
        <v>2013501</v>
      </c>
      <c r="B213" s="302" t="s">
        <v>137</v>
      </c>
      <c r="C213" s="303">
        <f>IFERROR(VLOOKUP(A213,[3]表10支出预算!$A$4:$F$2222,5,FALSE),0)</f>
        <v>0</v>
      </c>
      <c r="D213" s="303">
        <f>IFERROR(VLOOKUP(A213,[3]表10支出预算!$A$4:$F$2222,6,FALSE),0)</f>
        <v>0</v>
      </c>
      <c r="E213" s="442">
        <f t="shared" si="11"/>
        <v>0</v>
      </c>
      <c r="F213" s="273" t="str">
        <f t="shared" si="9"/>
        <v>否</v>
      </c>
      <c r="G213" s="150" t="str">
        <f t="shared" si="10"/>
        <v>项</v>
      </c>
    </row>
    <row r="214" ht="36" customHeight="1" spans="1:7">
      <c r="A214" s="441">
        <v>2013502</v>
      </c>
      <c r="B214" s="302" t="s">
        <v>138</v>
      </c>
      <c r="C214" s="303">
        <f>IFERROR(VLOOKUP(A214,[3]表10支出预算!$A$4:$F$2222,5,FALSE),0)</f>
        <v>0</v>
      </c>
      <c r="D214" s="303">
        <f>IFERROR(VLOOKUP(A214,[3]表10支出预算!$A$4:$F$2222,6,FALSE),0)</f>
        <v>0</v>
      </c>
      <c r="E214" s="442">
        <f t="shared" si="11"/>
        <v>0</v>
      </c>
      <c r="F214" s="273" t="str">
        <f t="shared" si="9"/>
        <v>否</v>
      </c>
      <c r="G214" s="150" t="str">
        <f t="shared" si="10"/>
        <v>项</v>
      </c>
    </row>
    <row r="215" ht="36" customHeight="1" spans="1:7">
      <c r="A215" s="441">
        <v>2013503</v>
      </c>
      <c r="B215" s="302" t="s">
        <v>139</v>
      </c>
      <c r="C215" s="303">
        <f>IFERROR(VLOOKUP(A215,[3]表10支出预算!$A$4:$F$2222,5,FALSE),0)</f>
        <v>0</v>
      </c>
      <c r="D215" s="303">
        <f>IFERROR(VLOOKUP(A215,[3]表10支出预算!$A$4:$F$2222,6,FALSE),0)</f>
        <v>0</v>
      </c>
      <c r="E215" s="442">
        <f t="shared" si="11"/>
        <v>0</v>
      </c>
      <c r="F215" s="273" t="str">
        <f t="shared" si="9"/>
        <v>否</v>
      </c>
      <c r="G215" s="150" t="str">
        <f t="shared" si="10"/>
        <v>项</v>
      </c>
    </row>
    <row r="216" ht="36" customHeight="1" spans="1:7">
      <c r="A216" s="441">
        <v>2013550</v>
      </c>
      <c r="B216" s="302" t="s">
        <v>146</v>
      </c>
      <c r="C216" s="303">
        <f>IFERROR(VLOOKUP(A216,[3]表10支出预算!$A$4:$F$2222,5,FALSE),0)</f>
        <v>0</v>
      </c>
      <c r="D216" s="303">
        <f>IFERROR(VLOOKUP(A216,[3]表10支出预算!$A$4:$F$2222,6,FALSE),0)</f>
        <v>0</v>
      </c>
      <c r="E216" s="442">
        <f t="shared" si="11"/>
        <v>0</v>
      </c>
      <c r="F216" s="273" t="str">
        <f t="shared" si="9"/>
        <v>否</v>
      </c>
      <c r="G216" s="150" t="str">
        <f t="shared" si="10"/>
        <v>项</v>
      </c>
    </row>
    <row r="217" ht="36" customHeight="1" spans="1:7">
      <c r="A217" s="441">
        <v>2013599</v>
      </c>
      <c r="B217" s="302" t="s">
        <v>257</v>
      </c>
      <c r="C217" s="303">
        <f>IFERROR(VLOOKUP(A217,[3]表10支出预算!$A$4:$F$2222,5,FALSE),0)</f>
        <v>0</v>
      </c>
      <c r="D217" s="303">
        <f>IFERROR(VLOOKUP(A217,[3]表10支出预算!$A$4:$F$2222,6,FALSE),0)</f>
        <v>0</v>
      </c>
      <c r="E217" s="442">
        <f t="shared" si="11"/>
        <v>0</v>
      </c>
      <c r="F217" s="273" t="str">
        <f t="shared" si="9"/>
        <v>否</v>
      </c>
      <c r="G217" s="150" t="str">
        <f t="shared" si="10"/>
        <v>项</v>
      </c>
    </row>
    <row r="218" ht="36" customHeight="1" spans="1:7">
      <c r="A218" s="440">
        <v>20136</v>
      </c>
      <c r="B218" s="298" t="s">
        <v>258</v>
      </c>
      <c r="C218" s="299">
        <f>IFERROR(VLOOKUP(A218,[3]表10支出预算!$A$4:$F$2222,5,FALSE),0)</f>
        <v>10</v>
      </c>
      <c r="D218" s="299">
        <f>IFERROR(VLOOKUP(A218,[3]表10支出预算!$A$4:$F$2222,6,FALSE),0)</f>
        <v>7</v>
      </c>
      <c r="E218" s="300">
        <f t="shared" si="11"/>
        <v>-0.3</v>
      </c>
      <c r="F218" s="273" t="str">
        <f t="shared" si="9"/>
        <v>是</v>
      </c>
      <c r="G218" s="150" t="str">
        <f t="shared" si="10"/>
        <v>款</v>
      </c>
    </row>
    <row r="219" ht="36" customHeight="1" spans="1:7">
      <c r="A219" s="441">
        <v>2013601</v>
      </c>
      <c r="B219" s="302" t="s">
        <v>137</v>
      </c>
      <c r="C219" s="303">
        <f>IFERROR(VLOOKUP(A219,[3]表10支出预算!$A$4:$F$2222,5,FALSE),0)</f>
        <v>0</v>
      </c>
      <c r="D219" s="303">
        <f>IFERROR(VLOOKUP(A219,[3]表10支出预算!$A$4:$F$2222,6,FALSE),0)</f>
        <v>0</v>
      </c>
      <c r="E219" s="442">
        <f t="shared" si="11"/>
        <v>0</v>
      </c>
      <c r="F219" s="273" t="str">
        <f t="shared" si="9"/>
        <v>否</v>
      </c>
      <c r="G219" s="150" t="str">
        <f t="shared" si="10"/>
        <v>项</v>
      </c>
    </row>
    <row r="220" ht="36" customHeight="1" spans="1:7">
      <c r="A220" s="441">
        <v>2013602</v>
      </c>
      <c r="B220" s="302" t="s">
        <v>138</v>
      </c>
      <c r="C220" s="303">
        <f>IFERROR(VLOOKUP(A220,[3]表10支出预算!$A$4:$F$2222,5,FALSE),0)</f>
        <v>0</v>
      </c>
      <c r="D220" s="303">
        <f>IFERROR(VLOOKUP(A220,[3]表10支出预算!$A$4:$F$2222,6,FALSE),0)</f>
        <v>0</v>
      </c>
      <c r="E220" s="442">
        <f t="shared" si="11"/>
        <v>0</v>
      </c>
      <c r="F220" s="273" t="str">
        <f t="shared" si="9"/>
        <v>否</v>
      </c>
      <c r="G220" s="150" t="str">
        <f t="shared" si="10"/>
        <v>项</v>
      </c>
    </row>
    <row r="221" ht="36" customHeight="1" spans="1:7">
      <c r="A221" s="441">
        <v>2013603</v>
      </c>
      <c r="B221" s="302" t="s">
        <v>139</v>
      </c>
      <c r="C221" s="303">
        <f>IFERROR(VLOOKUP(A221,[3]表10支出预算!$A$4:$F$2222,5,FALSE),0)</f>
        <v>0</v>
      </c>
      <c r="D221" s="303">
        <f>IFERROR(VLOOKUP(A221,[3]表10支出预算!$A$4:$F$2222,6,FALSE),0)</f>
        <v>0</v>
      </c>
      <c r="E221" s="442">
        <f t="shared" si="11"/>
        <v>0</v>
      </c>
      <c r="F221" s="273" t="str">
        <f t="shared" si="9"/>
        <v>否</v>
      </c>
      <c r="G221" s="150" t="str">
        <f t="shared" si="10"/>
        <v>项</v>
      </c>
    </row>
    <row r="222" ht="36" customHeight="1" spans="1:7">
      <c r="A222" s="441">
        <v>2013650</v>
      </c>
      <c r="B222" s="302" t="s">
        <v>146</v>
      </c>
      <c r="C222" s="303">
        <f>IFERROR(VLOOKUP(A222,[3]表10支出预算!$A$4:$F$2222,5,FALSE),0)</f>
        <v>0</v>
      </c>
      <c r="D222" s="303">
        <f>IFERROR(VLOOKUP(A222,[3]表10支出预算!$A$4:$F$2222,6,FALSE),0)</f>
        <v>0</v>
      </c>
      <c r="E222" s="442">
        <f t="shared" si="11"/>
        <v>0</v>
      </c>
      <c r="F222" s="273" t="str">
        <f t="shared" si="9"/>
        <v>否</v>
      </c>
      <c r="G222" s="150" t="str">
        <f t="shared" si="10"/>
        <v>项</v>
      </c>
    </row>
    <row r="223" ht="36" customHeight="1" spans="1:7">
      <c r="A223" s="441">
        <v>2013699</v>
      </c>
      <c r="B223" s="302" t="s">
        <v>259</v>
      </c>
      <c r="C223" s="303">
        <f>IFERROR(VLOOKUP(A223,[3]表10支出预算!$A$4:$F$2222,5,FALSE),0)</f>
        <v>10</v>
      </c>
      <c r="D223" s="303">
        <f>IFERROR(VLOOKUP(A223,[3]表10支出预算!$A$4:$F$2222,6,FALSE),0)</f>
        <v>7</v>
      </c>
      <c r="E223" s="442">
        <f t="shared" si="11"/>
        <v>-0.3</v>
      </c>
      <c r="F223" s="273" t="str">
        <f t="shared" si="9"/>
        <v>是</v>
      </c>
      <c r="G223" s="150" t="str">
        <f t="shared" si="10"/>
        <v>项</v>
      </c>
    </row>
    <row r="224" ht="36" customHeight="1" spans="1:7">
      <c r="A224" s="440">
        <v>20137</v>
      </c>
      <c r="B224" s="298" t="s">
        <v>260</v>
      </c>
      <c r="C224" s="299">
        <f>IFERROR(VLOOKUP(A224,[3]表10支出预算!$A$4:$F$2222,5,FALSE),0)</f>
        <v>0</v>
      </c>
      <c r="D224" s="299">
        <f>IFERROR(VLOOKUP(A224,[3]表10支出预算!$A$4:$F$2222,6,FALSE),0)</f>
        <v>0</v>
      </c>
      <c r="E224" s="300">
        <f t="shared" si="11"/>
        <v>0</v>
      </c>
      <c r="F224" s="273" t="str">
        <f t="shared" si="9"/>
        <v>否</v>
      </c>
      <c r="G224" s="150" t="str">
        <f t="shared" si="10"/>
        <v>款</v>
      </c>
    </row>
    <row r="225" ht="36" customHeight="1" spans="1:7">
      <c r="A225" s="441">
        <v>2013701</v>
      </c>
      <c r="B225" s="302" t="s">
        <v>137</v>
      </c>
      <c r="C225" s="303">
        <f>IFERROR(VLOOKUP(A225,[3]表10支出预算!$A$4:$F$2222,5,FALSE),0)</f>
        <v>0</v>
      </c>
      <c r="D225" s="303">
        <f>IFERROR(VLOOKUP(A225,[3]表10支出预算!$A$4:$F$2222,6,FALSE),0)</f>
        <v>0</v>
      </c>
      <c r="E225" s="442">
        <f t="shared" si="11"/>
        <v>0</v>
      </c>
      <c r="F225" s="273" t="str">
        <f t="shared" si="9"/>
        <v>否</v>
      </c>
      <c r="G225" s="150" t="str">
        <f t="shared" si="10"/>
        <v>项</v>
      </c>
    </row>
    <row r="226" ht="36" customHeight="1" spans="1:7">
      <c r="A226" s="441">
        <v>2013702</v>
      </c>
      <c r="B226" s="302" t="s">
        <v>138</v>
      </c>
      <c r="C226" s="303">
        <f>IFERROR(VLOOKUP(A226,[3]表10支出预算!$A$4:$F$2222,5,FALSE),0)</f>
        <v>0</v>
      </c>
      <c r="D226" s="303">
        <f>IFERROR(VLOOKUP(A226,[3]表10支出预算!$A$4:$F$2222,6,FALSE),0)</f>
        <v>0</v>
      </c>
      <c r="E226" s="442">
        <f t="shared" si="11"/>
        <v>0</v>
      </c>
      <c r="F226" s="273" t="str">
        <f t="shared" si="9"/>
        <v>否</v>
      </c>
      <c r="G226" s="150" t="str">
        <f t="shared" si="10"/>
        <v>项</v>
      </c>
    </row>
    <row r="227" ht="36" customHeight="1" spans="1:7">
      <c r="A227" s="441">
        <v>2013703</v>
      </c>
      <c r="B227" s="302" t="s">
        <v>139</v>
      </c>
      <c r="C227" s="303">
        <f>IFERROR(VLOOKUP(A227,[3]表10支出预算!$A$4:$F$2222,5,FALSE),0)</f>
        <v>0</v>
      </c>
      <c r="D227" s="303">
        <f>IFERROR(VLOOKUP(A227,[3]表10支出预算!$A$4:$F$2222,6,FALSE),0)</f>
        <v>0</v>
      </c>
      <c r="E227" s="442">
        <f t="shared" si="11"/>
        <v>0</v>
      </c>
      <c r="F227" s="273" t="str">
        <f t="shared" si="9"/>
        <v>否</v>
      </c>
      <c r="G227" s="150" t="str">
        <f t="shared" si="10"/>
        <v>项</v>
      </c>
    </row>
    <row r="228" ht="36" customHeight="1" spans="1:7">
      <c r="A228" s="441">
        <v>2013704</v>
      </c>
      <c r="B228" s="302" t="s">
        <v>261</v>
      </c>
      <c r="C228" s="303">
        <f>IFERROR(VLOOKUP(A228,[3]表10支出预算!$A$4:$F$2222,5,FALSE),0)</f>
        <v>0</v>
      </c>
      <c r="D228" s="303">
        <f>IFERROR(VLOOKUP(A228,[3]表10支出预算!$A$4:$F$2222,6,FALSE),0)</f>
        <v>0</v>
      </c>
      <c r="E228" s="442">
        <f t="shared" si="11"/>
        <v>0</v>
      </c>
      <c r="F228" s="273" t="str">
        <f t="shared" si="9"/>
        <v>否</v>
      </c>
      <c r="G228" s="150" t="str">
        <f t="shared" si="10"/>
        <v>项</v>
      </c>
    </row>
    <row r="229" ht="36" customHeight="1" spans="1:7">
      <c r="A229" s="441">
        <v>2013750</v>
      </c>
      <c r="B229" s="302" t="s">
        <v>146</v>
      </c>
      <c r="C229" s="303">
        <f>IFERROR(VLOOKUP(A229,[3]表10支出预算!$A$4:$F$2222,5,FALSE),0)</f>
        <v>0</v>
      </c>
      <c r="D229" s="303">
        <f>IFERROR(VLOOKUP(A229,[3]表10支出预算!$A$4:$F$2222,6,FALSE),0)</f>
        <v>0</v>
      </c>
      <c r="E229" s="442">
        <f t="shared" si="11"/>
        <v>0</v>
      </c>
      <c r="F229" s="273" t="str">
        <f t="shared" si="9"/>
        <v>否</v>
      </c>
      <c r="G229" s="150" t="str">
        <f t="shared" si="10"/>
        <v>项</v>
      </c>
    </row>
    <row r="230" ht="36" customHeight="1" spans="1:7">
      <c r="A230" s="441">
        <v>2013799</v>
      </c>
      <c r="B230" s="302" t="s">
        <v>262</v>
      </c>
      <c r="C230" s="303">
        <f>IFERROR(VLOOKUP(A230,[3]表10支出预算!$A$4:$F$2222,5,FALSE),0)</f>
        <v>0</v>
      </c>
      <c r="D230" s="303">
        <f>IFERROR(VLOOKUP(A230,[3]表10支出预算!$A$4:$F$2222,6,FALSE),0)</f>
        <v>0</v>
      </c>
      <c r="E230" s="442">
        <f t="shared" si="11"/>
        <v>0</v>
      </c>
      <c r="F230" s="273" t="str">
        <f t="shared" si="9"/>
        <v>否</v>
      </c>
      <c r="G230" s="150" t="str">
        <f t="shared" si="10"/>
        <v>项</v>
      </c>
    </row>
    <row r="231" ht="36" customHeight="1" spans="1:7">
      <c r="A231" s="440">
        <v>20138</v>
      </c>
      <c r="B231" s="298" t="s">
        <v>263</v>
      </c>
      <c r="C231" s="299">
        <f>IFERROR(VLOOKUP(A231,[3]表10支出预算!$A$4:$F$2222,5,FALSE),0)</f>
        <v>1256</v>
      </c>
      <c r="D231" s="299">
        <f>IFERROR(VLOOKUP(A231,[3]表10支出预算!$A$4:$F$2222,6,FALSE),0)</f>
        <v>1234</v>
      </c>
      <c r="E231" s="300">
        <f t="shared" si="11"/>
        <v>-0.018</v>
      </c>
      <c r="F231" s="273" t="str">
        <f t="shared" si="9"/>
        <v>是</v>
      </c>
      <c r="G231" s="150" t="str">
        <f t="shared" si="10"/>
        <v>款</v>
      </c>
    </row>
    <row r="232" ht="36" customHeight="1" spans="1:7">
      <c r="A232" s="441">
        <v>2013801</v>
      </c>
      <c r="B232" s="302" t="s">
        <v>137</v>
      </c>
      <c r="C232" s="303">
        <f>IFERROR(VLOOKUP(A232,[3]表10支出预算!$A$4:$F$2222,5,FALSE),0)</f>
        <v>988</v>
      </c>
      <c r="D232" s="303">
        <f>IFERROR(VLOOKUP(A232,[3]表10支出预算!$A$4:$F$2222,6,FALSE),0)</f>
        <v>1000</v>
      </c>
      <c r="E232" s="442">
        <f t="shared" si="11"/>
        <v>0.012</v>
      </c>
      <c r="F232" s="273" t="str">
        <f t="shared" si="9"/>
        <v>是</v>
      </c>
      <c r="G232" s="150" t="str">
        <f t="shared" si="10"/>
        <v>项</v>
      </c>
    </row>
    <row r="233" ht="36" customHeight="1" spans="1:7">
      <c r="A233" s="441">
        <v>2013802</v>
      </c>
      <c r="B233" s="302" t="s">
        <v>138</v>
      </c>
      <c r="C233" s="303">
        <f>IFERROR(VLOOKUP(A233,[3]表10支出预算!$A$4:$F$2222,5,FALSE),0)</f>
        <v>0</v>
      </c>
      <c r="D233" s="303">
        <f>IFERROR(VLOOKUP(A233,[3]表10支出预算!$A$4:$F$2222,6,FALSE),0)</f>
        <v>0</v>
      </c>
      <c r="E233" s="442">
        <f t="shared" si="11"/>
        <v>0</v>
      </c>
      <c r="F233" s="273" t="str">
        <f t="shared" si="9"/>
        <v>否</v>
      </c>
      <c r="G233" s="150" t="str">
        <f t="shared" si="10"/>
        <v>项</v>
      </c>
    </row>
    <row r="234" ht="36" customHeight="1" spans="1:7">
      <c r="A234" s="441">
        <v>2013803</v>
      </c>
      <c r="B234" s="302" t="s">
        <v>139</v>
      </c>
      <c r="C234" s="303">
        <f>IFERROR(VLOOKUP(A234,[3]表10支出预算!$A$4:$F$2222,5,FALSE),0)</f>
        <v>0</v>
      </c>
      <c r="D234" s="303">
        <f>IFERROR(VLOOKUP(A234,[3]表10支出预算!$A$4:$F$2222,6,FALSE),0)</f>
        <v>0</v>
      </c>
      <c r="E234" s="442">
        <f t="shared" si="11"/>
        <v>0</v>
      </c>
      <c r="F234" s="273" t="str">
        <f t="shared" si="9"/>
        <v>否</v>
      </c>
      <c r="G234" s="150" t="str">
        <f t="shared" si="10"/>
        <v>项</v>
      </c>
    </row>
    <row r="235" ht="36" customHeight="1" spans="1:7">
      <c r="A235" s="441">
        <v>2013804</v>
      </c>
      <c r="B235" s="302" t="s">
        <v>264</v>
      </c>
      <c r="C235" s="303">
        <f>IFERROR(VLOOKUP(A235,[3]表10支出预算!$A$4:$F$2222,5,FALSE),0)</f>
        <v>0</v>
      </c>
      <c r="D235" s="303">
        <f>IFERROR(VLOOKUP(A235,[3]表10支出预算!$A$4:$F$2222,6,FALSE),0)</f>
        <v>0</v>
      </c>
      <c r="E235" s="442">
        <f t="shared" si="11"/>
        <v>0</v>
      </c>
      <c r="F235" s="273" t="str">
        <f t="shared" si="9"/>
        <v>否</v>
      </c>
      <c r="G235" s="150" t="str">
        <f t="shared" si="10"/>
        <v>项</v>
      </c>
    </row>
    <row r="236" ht="36" customHeight="1" spans="1:7">
      <c r="A236" s="441">
        <v>2013805</v>
      </c>
      <c r="B236" s="302" t="s">
        <v>265</v>
      </c>
      <c r="C236" s="303">
        <f>IFERROR(VLOOKUP(A236,[3]表10支出预算!$A$4:$F$2222,5,FALSE),0)</f>
        <v>0</v>
      </c>
      <c r="D236" s="303">
        <f>IFERROR(VLOOKUP(A236,[3]表10支出预算!$A$4:$F$2222,6,FALSE),0)</f>
        <v>0</v>
      </c>
      <c r="E236" s="442">
        <f t="shared" si="11"/>
        <v>0</v>
      </c>
      <c r="F236" s="273" t="str">
        <f t="shared" si="9"/>
        <v>否</v>
      </c>
      <c r="G236" s="150" t="str">
        <f t="shared" si="10"/>
        <v>项</v>
      </c>
    </row>
    <row r="237" ht="36" customHeight="1" spans="1:7">
      <c r="A237" s="441">
        <v>2013808</v>
      </c>
      <c r="B237" s="302" t="s">
        <v>178</v>
      </c>
      <c r="C237" s="303">
        <f>IFERROR(VLOOKUP(A237,[3]表10支出预算!$A$4:$F$2222,5,FALSE),0)</f>
        <v>0</v>
      </c>
      <c r="D237" s="303">
        <f>IFERROR(VLOOKUP(A237,[3]表10支出预算!$A$4:$F$2222,6,FALSE),0)</f>
        <v>0</v>
      </c>
      <c r="E237" s="442">
        <f t="shared" si="11"/>
        <v>0</v>
      </c>
      <c r="F237" s="273" t="str">
        <f t="shared" si="9"/>
        <v>否</v>
      </c>
      <c r="G237" s="150" t="str">
        <f t="shared" si="10"/>
        <v>项</v>
      </c>
    </row>
    <row r="238" ht="36" customHeight="1" spans="1:7">
      <c r="A238" s="441">
        <v>2013810</v>
      </c>
      <c r="B238" s="302" t="s">
        <v>266</v>
      </c>
      <c r="C238" s="303">
        <f>IFERROR(VLOOKUP(A238,[3]表10支出预算!$A$4:$F$2222,5,FALSE),0)</f>
        <v>0</v>
      </c>
      <c r="D238" s="303">
        <f>IFERROR(VLOOKUP(A238,[3]表10支出预算!$A$4:$F$2222,6,FALSE),0)</f>
        <v>0</v>
      </c>
      <c r="E238" s="442">
        <f t="shared" si="11"/>
        <v>0</v>
      </c>
      <c r="F238" s="273" t="str">
        <f t="shared" si="9"/>
        <v>否</v>
      </c>
      <c r="G238" s="150" t="str">
        <f t="shared" si="10"/>
        <v>项</v>
      </c>
    </row>
    <row r="239" ht="36" customHeight="1" spans="1:7">
      <c r="A239" s="441">
        <v>2013812</v>
      </c>
      <c r="B239" s="302" t="s">
        <v>267</v>
      </c>
      <c r="C239" s="303">
        <f>IFERROR(VLOOKUP(A239,[3]表10支出预算!$A$4:$F$2222,5,FALSE),0)</f>
        <v>0</v>
      </c>
      <c r="D239" s="303">
        <f>IFERROR(VLOOKUP(A239,[3]表10支出预算!$A$4:$F$2222,6,FALSE),0)</f>
        <v>0</v>
      </c>
      <c r="E239" s="442">
        <f t="shared" si="11"/>
        <v>0</v>
      </c>
      <c r="F239" s="273" t="str">
        <f t="shared" si="9"/>
        <v>否</v>
      </c>
      <c r="G239" s="150" t="str">
        <f t="shared" si="10"/>
        <v>项</v>
      </c>
    </row>
    <row r="240" ht="36" customHeight="1" spans="1:7">
      <c r="A240" s="441">
        <v>2013813</v>
      </c>
      <c r="B240" s="302" t="s">
        <v>268</v>
      </c>
      <c r="C240" s="303">
        <f>IFERROR(VLOOKUP(A240,[3]表10支出预算!$A$4:$F$2222,5,FALSE),0)</f>
        <v>0</v>
      </c>
      <c r="D240" s="303">
        <f>IFERROR(VLOOKUP(A240,[3]表10支出预算!$A$4:$F$2222,6,FALSE),0)</f>
        <v>0</v>
      </c>
      <c r="E240" s="442">
        <f t="shared" si="11"/>
        <v>0</v>
      </c>
      <c r="F240" s="273" t="str">
        <f t="shared" si="9"/>
        <v>否</v>
      </c>
      <c r="G240" s="150" t="str">
        <f t="shared" si="10"/>
        <v>项</v>
      </c>
    </row>
    <row r="241" ht="36" customHeight="1" spans="1:7">
      <c r="A241" s="441">
        <v>2013814</v>
      </c>
      <c r="B241" s="302" t="s">
        <v>269</v>
      </c>
      <c r="C241" s="303">
        <f>IFERROR(VLOOKUP(A241,[3]表10支出预算!$A$4:$F$2222,5,FALSE),0)</f>
        <v>0</v>
      </c>
      <c r="D241" s="303">
        <f>IFERROR(VLOOKUP(A241,[3]表10支出预算!$A$4:$F$2222,6,FALSE),0)</f>
        <v>0</v>
      </c>
      <c r="E241" s="442">
        <f t="shared" si="11"/>
        <v>0</v>
      </c>
      <c r="F241" s="273" t="str">
        <f t="shared" si="9"/>
        <v>否</v>
      </c>
      <c r="G241" s="150" t="str">
        <f t="shared" si="10"/>
        <v>项</v>
      </c>
    </row>
    <row r="242" ht="36" customHeight="1" spans="1:7">
      <c r="A242" s="441">
        <v>2013815</v>
      </c>
      <c r="B242" s="302" t="s">
        <v>270</v>
      </c>
      <c r="C242" s="303">
        <f>IFERROR(VLOOKUP(A242,[3]表10支出预算!$A$4:$F$2222,5,FALSE),0)</f>
        <v>0</v>
      </c>
      <c r="D242" s="303">
        <f>IFERROR(VLOOKUP(A242,[3]表10支出预算!$A$4:$F$2222,6,FALSE),0)</f>
        <v>0</v>
      </c>
      <c r="E242" s="442">
        <f t="shared" si="11"/>
        <v>0</v>
      </c>
      <c r="F242" s="273" t="str">
        <f t="shared" si="9"/>
        <v>否</v>
      </c>
      <c r="G242" s="150" t="str">
        <f t="shared" si="10"/>
        <v>项</v>
      </c>
    </row>
    <row r="243" ht="36" customHeight="1" spans="1:7">
      <c r="A243" s="441">
        <v>2013816</v>
      </c>
      <c r="B243" s="302" t="s">
        <v>271</v>
      </c>
      <c r="C243" s="303">
        <f>IFERROR(VLOOKUP(A243,[3]表10支出预算!$A$4:$F$2222,5,FALSE),0)</f>
        <v>122</v>
      </c>
      <c r="D243" s="303">
        <f>IFERROR(VLOOKUP(A243,[3]表10支出预算!$A$4:$F$2222,6,FALSE),0)</f>
        <v>80</v>
      </c>
      <c r="E243" s="442">
        <f t="shared" si="11"/>
        <v>-0.344</v>
      </c>
      <c r="F243" s="273" t="str">
        <f t="shared" si="9"/>
        <v>是</v>
      </c>
      <c r="G243" s="150" t="str">
        <f t="shared" si="10"/>
        <v>项</v>
      </c>
    </row>
    <row r="244" ht="36" customHeight="1" spans="1:7">
      <c r="A244" s="441">
        <v>2013850</v>
      </c>
      <c r="B244" s="302" t="s">
        <v>146</v>
      </c>
      <c r="C244" s="303">
        <f>IFERROR(VLOOKUP(A244,[3]表10支出预算!$A$4:$F$2222,5,FALSE),0)</f>
        <v>142</v>
      </c>
      <c r="D244" s="303">
        <f>IFERROR(VLOOKUP(A244,[3]表10支出预算!$A$4:$F$2222,6,FALSE),0)</f>
        <v>149</v>
      </c>
      <c r="E244" s="442">
        <f t="shared" si="11"/>
        <v>0.049</v>
      </c>
      <c r="F244" s="273" t="str">
        <f t="shared" si="9"/>
        <v>是</v>
      </c>
      <c r="G244" s="150" t="str">
        <f t="shared" si="10"/>
        <v>项</v>
      </c>
    </row>
    <row r="245" ht="36" customHeight="1" spans="1:7">
      <c r="A245" s="441">
        <v>2013899</v>
      </c>
      <c r="B245" s="302" t="s">
        <v>272</v>
      </c>
      <c r="C245" s="303">
        <f>IFERROR(VLOOKUP(A245,[3]表10支出预算!$A$4:$F$2222,5,FALSE),0)</f>
        <v>4</v>
      </c>
      <c r="D245" s="303">
        <f>IFERROR(VLOOKUP(A245,[3]表10支出预算!$A$4:$F$2222,6,FALSE),0)</f>
        <v>5</v>
      </c>
      <c r="E245" s="442">
        <f t="shared" si="11"/>
        <v>0.25</v>
      </c>
      <c r="F245" s="273" t="str">
        <f t="shared" si="9"/>
        <v>是</v>
      </c>
      <c r="G245" s="150" t="str">
        <f t="shared" si="10"/>
        <v>项</v>
      </c>
    </row>
    <row r="246" ht="36" customHeight="1" spans="1:7">
      <c r="A246" s="440">
        <v>20199</v>
      </c>
      <c r="B246" s="298" t="s">
        <v>273</v>
      </c>
      <c r="C246" s="299">
        <f>IFERROR(VLOOKUP(A246,[3]表10支出预算!$A$4:$F$2222,5,FALSE),0)</f>
        <v>6170</v>
      </c>
      <c r="D246" s="299">
        <f>IFERROR(VLOOKUP(A246,[3]表10支出预算!$A$4:$F$2222,6,FALSE),0)</f>
        <v>3178</v>
      </c>
      <c r="E246" s="300">
        <f t="shared" si="11"/>
        <v>-0.485</v>
      </c>
      <c r="F246" s="273" t="str">
        <f t="shared" si="9"/>
        <v>是</v>
      </c>
      <c r="G246" s="150" t="str">
        <f t="shared" si="10"/>
        <v>款</v>
      </c>
    </row>
    <row r="247" ht="36" customHeight="1" spans="1:7">
      <c r="A247" s="441">
        <v>2019901</v>
      </c>
      <c r="B247" s="302" t="s">
        <v>274</v>
      </c>
      <c r="C247" s="303">
        <f>IFERROR(VLOOKUP(A247,[3]表10支出预算!$A$4:$F$2222,5,FALSE),0)</f>
        <v>0</v>
      </c>
      <c r="D247" s="303">
        <f>IFERROR(VLOOKUP(A247,[3]表10支出预算!$A$4:$F$2222,6,FALSE),0)</f>
        <v>0</v>
      </c>
      <c r="E247" s="442">
        <f t="shared" si="11"/>
        <v>0</v>
      </c>
      <c r="F247" s="273" t="str">
        <f t="shared" si="9"/>
        <v>否</v>
      </c>
      <c r="G247" s="150" t="str">
        <f t="shared" si="10"/>
        <v>项</v>
      </c>
    </row>
    <row r="248" ht="36" customHeight="1" spans="1:7">
      <c r="A248" s="441">
        <v>2019999</v>
      </c>
      <c r="B248" s="302" t="s">
        <v>275</v>
      </c>
      <c r="C248" s="303">
        <f>IFERROR(VLOOKUP(A248,[3]表10支出预算!$A$4:$F$2222,5,FALSE),0)</f>
        <v>6170</v>
      </c>
      <c r="D248" s="303">
        <f>IFERROR(VLOOKUP(A248,[3]表10支出预算!$A$4:$F$2222,6,FALSE),0)</f>
        <v>3178</v>
      </c>
      <c r="E248" s="442">
        <f t="shared" si="11"/>
        <v>-0.485</v>
      </c>
      <c r="F248" s="273" t="str">
        <f t="shared" si="9"/>
        <v>是</v>
      </c>
      <c r="G248" s="150" t="str">
        <f t="shared" si="10"/>
        <v>项</v>
      </c>
    </row>
    <row r="249" ht="36" customHeight="1" spans="1:7">
      <c r="A249" s="446" t="s">
        <v>276</v>
      </c>
      <c r="B249" s="447" t="s">
        <v>277</v>
      </c>
      <c r="C249" s="448">
        <f>IFERROR(VLOOKUP(A249,[3]表10支出预算!$A$4:$F$2222,5,FALSE),0)</f>
        <v>0</v>
      </c>
      <c r="D249" s="448">
        <f>IFERROR(VLOOKUP(A249,[3]表10支出预算!$A$4:$F$2222,6,FALSE),0)</f>
        <v>0</v>
      </c>
      <c r="E249" s="300">
        <f t="shared" si="11"/>
        <v>0</v>
      </c>
      <c r="F249" s="273" t="str">
        <f t="shared" si="9"/>
        <v>否</v>
      </c>
      <c r="G249" s="150" t="str">
        <f t="shared" si="10"/>
        <v>项</v>
      </c>
    </row>
    <row r="250" ht="36" customHeight="1" spans="1:7">
      <c r="A250" s="440">
        <v>202</v>
      </c>
      <c r="B250" s="298" t="s">
        <v>71</v>
      </c>
      <c r="C250" s="299">
        <f>IFERROR(VLOOKUP(A250,[3]表10支出预算!$A$4:$F$2222,5,FALSE),0)</f>
        <v>0</v>
      </c>
      <c r="D250" s="299">
        <f>IFERROR(VLOOKUP(A250,[3]表10支出预算!$A$4:$F$2222,6,FALSE),0)</f>
        <v>0</v>
      </c>
      <c r="E250" s="300">
        <f t="shared" si="11"/>
        <v>0</v>
      </c>
      <c r="F250" s="273" t="str">
        <f t="shared" si="9"/>
        <v>是</v>
      </c>
      <c r="G250" s="150" t="str">
        <f t="shared" si="10"/>
        <v>类</v>
      </c>
    </row>
    <row r="251" ht="36" customHeight="1" spans="1:7">
      <c r="A251" s="440">
        <v>20205</v>
      </c>
      <c r="B251" s="298" t="s">
        <v>278</v>
      </c>
      <c r="C251" s="299">
        <f>IFERROR(VLOOKUP(A251,[3]表10支出预算!$A$4:$F$2222,5,FALSE),0)</f>
        <v>0</v>
      </c>
      <c r="D251" s="299">
        <f>IFERROR(VLOOKUP(A251,[3]表10支出预算!$A$4:$F$2222,6,FALSE),0)</f>
        <v>0</v>
      </c>
      <c r="E251" s="300">
        <f t="shared" si="11"/>
        <v>0</v>
      </c>
      <c r="F251" s="273" t="str">
        <f t="shared" si="9"/>
        <v>否</v>
      </c>
      <c r="G251" s="150" t="str">
        <f t="shared" si="10"/>
        <v>款</v>
      </c>
    </row>
    <row r="252" ht="36" customHeight="1" spans="1:7">
      <c r="A252" s="440">
        <v>20299</v>
      </c>
      <c r="B252" s="298" t="s">
        <v>279</v>
      </c>
      <c r="C252" s="299">
        <f>IFERROR(VLOOKUP(A252,[3]表10支出预算!$A$4:$F$2222,5,FALSE),0)</f>
        <v>0</v>
      </c>
      <c r="D252" s="299">
        <f>IFERROR(VLOOKUP(A252,[3]表10支出预算!$A$4:$F$2222,6,FALSE),0)</f>
        <v>0</v>
      </c>
      <c r="E252" s="300">
        <f t="shared" si="11"/>
        <v>0</v>
      </c>
      <c r="F252" s="273" t="str">
        <f t="shared" si="9"/>
        <v>否</v>
      </c>
      <c r="G252" s="150" t="str">
        <f t="shared" si="10"/>
        <v>款</v>
      </c>
    </row>
    <row r="253" ht="36" customHeight="1" spans="1:7">
      <c r="A253" s="440">
        <v>203</v>
      </c>
      <c r="B253" s="298" t="s">
        <v>73</v>
      </c>
      <c r="C253" s="299">
        <f>IFERROR(VLOOKUP(A253,[3]表10支出预算!$A$4:$F$2222,5,FALSE),0)</f>
        <v>396</v>
      </c>
      <c r="D253" s="299">
        <f>IFERROR(VLOOKUP(A253,[3]表10支出预算!$A$4:$F$2222,6,FALSE),0)</f>
        <v>307</v>
      </c>
      <c r="E253" s="300">
        <f t="shared" si="11"/>
        <v>-0.225</v>
      </c>
      <c r="F253" s="273" t="str">
        <f t="shared" si="9"/>
        <v>是</v>
      </c>
      <c r="G253" s="150" t="str">
        <f t="shared" si="10"/>
        <v>类</v>
      </c>
    </row>
    <row r="254" ht="36" customHeight="1" spans="1:7">
      <c r="A254" s="449">
        <v>20301</v>
      </c>
      <c r="B254" s="298" t="s">
        <v>280</v>
      </c>
      <c r="C254" s="299">
        <f>IFERROR(VLOOKUP(A254,[3]表10支出预算!$A$4:$F$2222,5,FALSE),0)</f>
        <v>0</v>
      </c>
      <c r="D254" s="299">
        <f>IFERROR(VLOOKUP(A254,[3]表10支出预算!$A$4:$F$2222,6,FALSE),0)</f>
        <v>0</v>
      </c>
      <c r="E254" s="300">
        <f t="shared" si="11"/>
        <v>0</v>
      </c>
      <c r="F254" s="273" t="str">
        <f t="shared" si="9"/>
        <v>否</v>
      </c>
      <c r="G254" s="150" t="str">
        <f t="shared" si="10"/>
        <v>款</v>
      </c>
    </row>
    <row r="255" ht="36" customHeight="1" spans="1:7">
      <c r="A255" s="450">
        <v>2030101</v>
      </c>
      <c r="B255" s="302" t="s">
        <v>281</v>
      </c>
      <c r="C255" s="303">
        <f>IFERROR(VLOOKUP(A255,[3]表10支出预算!$A$4:$F$2222,5,FALSE),0)</f>
        <v>0</v>
      </c>
      <c r="D255" s="303">
        <f>IFERROR(VLOOKUP(A255,[3]表10支出预算!$A$4:$F$2222,6,FALSE),0)</f>
        <v>0</v>
      </c>
      <c r="E255" s="442">
        <f t="shared" si="11"/>
        <v>0</v>
      </c>
      <c r="F255" s="273" t="str">
        <f t="shared" si="9"/>
        <v>否</v>
      </c>
      <c r="G255" s="150" t="str">
        <f t="shared" si="10"/>
        <v>项</v>
      </c>
    </row>
    <row r="256" ht="36" customHeight="1" spans="1:7">
      <c r="A256" s="449">
        <v>20304</v>
      </c>
      <c r="B256" s="298" t="s">
        <v>282</v>
      </c>
      <c r="C256" s="299">
        <f>IFERROR(VLOOKUP(A256,[3]表10支出预算!$A$4:$F$2222,5,FALSE),0)</f>
        <v>0</v>
      </c>
      <c r="D256" s="299">
        <f>IFERROR(VLOOKUP(A256,[3]表10支出预算!$A$4:$F$2222,6,FALSE),0)</f>
        <v>0</v>
      </c>
      <c r="E256" s="300">
        <f t="shared" si="11"/>
        <v>0</v>
      </c>
      <c r="F256" s="273" t="str">
        <f t="shared" si="9"/>
        <v>否</v>
      </c>
      <c r="G256" s="150" t="str">
        <f t="shared" si="10"/>
        <v>款</v>
      </c>
    </row>
    <row r="257" ht="36" customHeight="1" spans="1:7">
      <c r="A257" s="450">
        <v>2030401</v>
      </c>
      <c r="B257" s="302" t="s">
        <v>283</v>
      </c>
      <c r="C257" s="303">
        <f>IFERROR(VLOOKUP(A257,[3]表10支出预算!$A$4:$F$2222,5,FALSE),0)</f>
        <v>0</v>
      </c>
      <c r="D257" s="303">
        <f>IFERROR(VLOOKUP(A257,[3]表10支出预算!$A$4:$F$2222,6,FALSE),0)</f>
        <v>0</v>
      </c>
      <c r="E257" s="442">
        <f t="shared" si="11"/>
        <v>0</v>
      </c>
      <c r="F257" s="273" t="str">
        <f t="shared" si="9"/>
        <v>否</v>
      </c>
      <c r="G257" s="150" t="str">
        <f t="shared" si="10"/>
        <v>项</v>
      </c>
    </row>
    <row r="258" ht="36" customHeight="1" spans="1:7">
      <c r="A258" s="449">
        <v>20305</v>
      </c>
      <c r="B258" s="298" t="s">
        <v>284</v>
      </c>
      <c r="C258" s="299">
        <f>IFERROR(VLOOKUP(A258,[3]表10支出预算!$A$4:$F$2222,5,FALSE),0)</f>
        <v>0</v>
      </c>
      <c r="D258" s="299">
        <f>IFERROR(VLOOKUP(A258,[3]表10支出预算!$A$4:$F$2222,6,FALSE),0)</f>
        <v>0</v>
      </c>
      <c r="E258" s="300">
        <f t="shared" si="11"/>
        <v>0</v>
      </c>
      <c r="F258" s="273" t="str">
        <f t="shared" si="9"/>
        <v>否</v>
      </c>
      <c r="G258" s="150" t="str">
        <f t="shared" si="10"/>
        <v>款</v>
      </c>
    </row>
    <row r="259" ht="36" customHeight="1" spans="1:7">
      <c r="A259" s="450">
        <v>2030501</v>
      </c>
      <c r="B259" s="302" t="s">
        <v>285</v>
      </c>
      <c r="C259" s="303">
        <f>IFERROR(VLOOKUP(A259,[3]表10支出预算!$A$4:$F$2222,5,FALSE),0)</f>
        <v>0</v>
      </c>
      <c r="D259" s="303">
        <f>IFERROR(VLOOKUP(A259,[3]表10支出预算!$A$4:$F$2222,6,FALSE),0)</f>
        <v>0</v>
      </c>
      <c r="E259" s="442">
        <f t="shared" si="11"/>
        <v>0</v>
      </c>
      <c r="F259" s="273" t="str">
        <f t="shared" si="9"/>
        <v>否</v>
      </c>
      <c r="G259" s="150" t="str">
        <f t="shared" si="10"/>
        <v>项</v>
      </c>
    </row>
    <row r="260" ht="36" customHeight="1" spans="1:7">
      <c r="A260" s="440">
        <v>20306</v>
      </c>
      <c r="B260" s="298" t="s">
        <v>286</v>
      </c>
      <c r="C260" s="299">
        <f>IFERROR(VLOOKUP(A260,[3]表10支出预算!$A$4:$F$2222,5,FALSE),0)</f>
        <v>396</v>
      </c>
      <c r="D260" s="299">
        <f>IFERROR(VLOOKUP(A260,[3]表10支出预算!$A$4:$F$2222,6,FALSE),0)</f>
        <v>307</v>
      </c>
      <c r="E260" s="300">
        <f t="shared" si="11"/>
        <v>-0.225</v>
      </c>
      <c r="F260" s="273" t="str">
        <f t="shared" ref="F260:F323" si="12">IF(LEN(A260)=3,"是",IF(B260&lt;&gt;"",IF(SUM(C260:D260)&lt;&gt;0,"是","否"),"是"))</f>
        <v>是</v>
      </c>
      <c r="G260" s="150" t="str">
        <f t="shared" ref="G260:G323" si="13">IF(LEN(A260)=3,"类",IF(LEN(A260)=5,"款","项"))</f>
        <v>款</v>
      </c>
    </row>
    <row r="261" ht="36" customHeight="1" spans="1:7">
      <c r="A261" s="441">
        <v>2030601</v>
      </c>
      <c r="B261" s="302" t="s">
        <v>287</v>
      </c>
      <c r="C261" s="303">
        <f>IFERROR(VLOOKUP(A261,[3]表10支出预算!$A$4:$F$2222,5,FALSE),0)</f>
        <v>99</v>
      </c>
      <c r="D261" s="303">
        <f>IFERROR(VLOOKUP(A261,[3]表10支出预算!$A$4:$F$2222,6,FALSE),0)</f>
        <v>110</v>
      </c>
      <c r="E261" s="442">
        <f t="shared" ref="E261:E324" si="14">IF(C261=0,0,(D261-C261)/C261)</f>
        <v>0.111</v>
      </c>
      <c r="F261" s="273" t="str">
        <f t="shared" si="12"/>
        <v>是</v>
      </c>
      <c r="G261" s="150" t="str">
        <f t="shared" si="13"/>
        <v>项</v>
      </c>
    </row>
    <row r="262" ht="36" customHeight="1" spans="1:7">
      <c r="A262" s="441">
        <v>2030602</v>
      </c>
      <c r="B262" s="302" t="s">
        <v>288</v>
      </c>
      <c r="C262" s="303">
        <f>IFERROR(VLOOKUP(A262,[3]表10支出预算!$A$4:$F$2222,5,FALSE),0)</f>
        <v>0</v>
      </c>
      <c r="D262" s="303">
        <f>IFERROR(VLOOKUP(A262,[3]表10支出预算!$A$4:$F$2222,6,FALSE),0)</f>
        <v>0</v>
      </c>
      <c r="E262" s="442">
        <f t="shared" si="14"/>
        <v>0</v>
      </c>
      <c r="F262" s="273" t="str">
        <f t="shared" si="12"/>
        <v>否</v>
      </c>
      <c r="G262" s="150" t="str">
        <f t="shared" si="13"/>
        <v>项</v>
      </c>
    </row>
    <row r="263" ht="36" customHeight="1" spans="1:7">
      <c r="A263" s="441">
        <v>2030603</v>
      </c>
      <c r="B263" s="302" t="s">
        <v>289</v>
      </c>
      <c r="C263" s="303">
        <f>IFERROR(VLOOKUP(A263,[3]表10支出预算!$A$4:$F$2222,5,FALSE),0)</f>
        <v>0</v>
      </c>
      <c r="D263" s="303">
        <f>IFERROR(VLOOKUP(A263,[3]表10支出预算!$A$4:$F$2222,6,FALSE),0)</f>
        <v>0</v>
      </c>
      <c r="E263" s="442">
        <f t="shared" si="14"/>
        <v>0</v>
      </c>
      <c r="F263" s="273" t="str">
        <f t="shared" si="12"/>
        <v>否</v>
      </c>
      <c r="G263" s="150" t="str">
        <f t="shared" si="13"/>
        <v>项</v>
      </c>
    </row>
    <row r="264" ht="36" customHeight="1" spans="1:7">
      <c r="A264" s="441">
        <v>2030604</v>
      </c>
      <c r="B264" s="302" t="s">
        <v>290</v>
      </c>
      <c r="C264" s="303">
        <f>IFERROR(VLOOKUP(A264,[3]表10支出预算!$A$4:$F$2222,5,FALSE),0)</f>
        <v>0</v>
      </c>
      <c r="D264" s="303">
        <f>IFERROR(VLOOKUP(A264,[3]表10支出预算!$A$4:$F$2222,6,FALSE),0)</f>
        <v>0</v>
      </c>
      <c r="E264" s="442">
        <f t="shared" si="14"/>
        <v>0</v>
      </c>
      <c r="F264" s="273" t="str">
        <f t="shared" si="12"/>
        <v>否</v>
      </c>
      <c r="G264" s="150" t="str">
        <f t="shared" si="13"/>
        <v>项</v>
      </c>
    </row>
    <row r="265" ht="36" customHeight="1" spans="1:7">
      <c r="A265" s="441">
        <v>2030605</v>
      </c>
      <c r="B265" s="302" t="s">
        <v>291</v>
      </c>
      <c r="C265" s="303">
        <f>IFERROR(VLOOKUP(A265,[3]表10支出预算!$A$4:$F$2222,5,FALSE),0)</f>
        <v>0</v>
      </c>
      <c r="D265" s="303">
        <f>IFERROR(VLOOKUP(A265,[3]表10支出预算!$A$4:$F$2222,6,FALSE),0)</f>
        <v>0</v>
      </c>
      <c r="E265" s="442">
        <f t="shared" si="14"/>
        <v>0</v>
      </c>
      <c r="F265" s="273" t="str">
        <f t="shared" si="12"/>
        <v>否</v>
      </c>
      <c r="G265" s="150" t="str">
        <f t="shared" si="13"/>
        <v>项</v>
      </c>
    </row>
    <row r="266" ht="36" customHeight="1" spans="1:7">
      <c r="A266" s="441">
        <v>2030606</v>
      </c>
      <c r="B266" s="302" t="s">
        <v>292</v>
      </c>
      <c r="C266" s="303">
        <f>IFERROR(VLOOKUP(A266,[3]表10支出预算!$A$4:$F$2222,5,FALSE),0)</f>
        <v>0</v>
      </c>
      <c r="D266" s="303">
        <f>IFERROR(VLOOKUP(A266,[3]表10支出预算!$A$4:$F$2222,6,FALSE),0)</f>
        <v>0</v>
      </c>
      <c r="E266" s="442">
        <f t="shared" si="14"/>
        <v>0</v>
      </c>
      <c r="F266" s="273" t="str">
        <f t="shared" si="12"/>
        <v>否</v>
      </c>
      <c r="G266" s="150" t="str">
        <f t="shared" si="13"/>
        <v>项</v>
      </c>
    </row>
    <row r="267" ht="36" customHeight="1" spans="1:7">
      <c r="A267" s="441">
        <v>2030607</v>
      </c>
      <c r="B267" s="302" t="s">
        <v>293</v>
      </c>
      <c r="C267" s="303">
        <f>IFERROR(VLOOKUP(A267,[3]表10支出预算!$A$4:$F$2222,5,FALSE),0)</f>
        <v>268</v>
      </c>
      <c r="D267" s="303">
        <f>IFERROR(VLOOKUP(A267,[3]表10支出预算!$A$4:$F$2222,6,FALSE),0)</f>
        <v>196</v>
      </c>
      <c r="E267" s="442">
        <f t="shared" si="14"/>
        <v>-0.269</v>
      </c>
      <c r="F267" s="273" t="str">
        <f t="shared" si="12"/>
        <v>是</v>
      </c>
      <c r="G267" s="150" t="str">
        <f t="shared" si="13"/>
        <v>项</v>
      </c>
    </row>
    <row r="268" ht="36" customHeight="1" spans="1:7">
      <c r="A268" s="441">
        <v>2030608</v>
      </c>
      <c r="B268" s="302" t="s">
        <v>294</v>
      </c>
      <c r="C268" s="303">
        <f>IFERROR(VLOOKUP(A268,[3]表10支出预算!$A$4:$F$2222,5,FALSE),0)</f>
        <v>0</v>
      </c>
      <c r="D268" s="303">
        <f>IFERROR(VLOOKUP(A268,[3]表10支出预算!$A$4:$F$2222,6,FALSE),0)</f>
        <v>0</v>
      </c>
      <c r="E268" s="442">
        <f t="shared" si="14"/>
        <v>0</v>
      </c>
      <c r="F268" s="273" t="str">
        <f t="shared" si="12"/>
        <v>否</v>
      </c>
      <c r="G268" s="150" t="str">
        <f t="shared" si="13"/>
        <v>项</v>
      </c>
    </row>
    <row r="269" ht="36" customHeight="1" spans="1:7">
      <c r="A269" s="441">
        <v>2030699</v>
      </c>
      <c r="B269" s="302" t="s">
        <v>295</v>
      </c>
      <c r="C269" s="303">
        <f>IFERROR(VLOOKUP(A269,[3]表10支出预算!$A$4:$F$2222,5,FALSE),0)</f>
        <v>29</v>
      </c>
      <c r="D269" s="303">
        <f>IFERROR(VLOOKUP(A269,[3]表10支出预算!$A$4:$F$2222,6,FALSE),0)</f>
        <v>1</v>
      </c>
      <c r="E269" s="442">
        <f t="shared" si="14"/>
        <v>-0.966</v>
      </c>
      <c r="F269" s="273" t="str">
        <f t="shared" si="12"/>
        <v>是</v>
      </c>
      <c r="G269" s="150" t="str">
        <f t="shared" si="13"/>
        <v>项</v>
      </c>
    </row>
    <row r="270" ht="36" customHeight="1" spans="1:7">
      <c r="A270" s="440">
        <v>20399</v>
      </c>
      <c r="B270" s="298" t="s">
        <v>296</v>
      </c>
      <c r="C270" s="299">
        <f>IFERROR(VLOOKUP(A270,[3]表10支出预算!$A$4:$F$2222,5,FALSE),0)</f>
        <v>0</v>
      </c>
      <c r="D270" s="299">
        <f>IFERROR(VLOOKUP(A270,[3]表10支出预算!$A$4:$F$2222,6,FALSE),0)</f>
        <v>0</v>
      </c>
      <c r="E270" s="300">
        <f t="shared" si="14"/>
        <v>0</v>
      </c>
      <c r="F270" s="273" t="str">
        <f t="shared" si="12"/>
        <v>否</v>
      </c>
      <c r="G270" s="150" t="str">
        <f t="shared" si="13"/>
        <v>款</v>
      </c>
    </row>
    <row r="271" ht="36" customHeight="1" spans="1:7">
      <c r="A271" s="450">
        <v>2039999</v>
      </c>
      <c r="B271" s="302" t="s">
        <v>297</v>
      </c>
      <c r="C271" s="303">
        <f>IFERROR(VLOOKUP(A271,[3]表10支出预算!$A$4:$F$2222,5,FALSE),0)</f>
        <v>0</v>
      </c>
      <c r="D271" s="303">
        <f>IFERROR(VLOOKUP(A271,[3]表10支出预算!$A$4:$F$2222,6,FALSE),0)</f>
        <v>0</v>
      </c>
      <c r="E271" s="442">
        <f t="shared" si="14"/>
        <v>0</v>
      </c>
      <c r="F271" s="273" t="str">
        <f t="shared" si="12"/>
        <v>否</v>
      </c>
      <c r="G271" s="150" t="str">
        <f t="shared" si="13"/>
        <v>项</v>
      </c>
    </row>
    <row r="272" ht="36" customHeight="1" spans="1:7">
      <c r="A272" s="446" t="s">
        <v>298</v>
      </c>
      <c r="B272" s="447" t="s">
        <v>277</v>
      </c>
      <c r="C272" s="448">
        <f>IFERROR(VLOOKUP(A272,[3]表10支出预算!$A$4:$F$2222,5,FALSE),0)</f>
        <v>0</v>
      </c>
      <c r="D272" s="448">
        <f>IFERROR(VLOOKUP(A272,[3]表10支出预算!$A$4:$F$2222,6,FALSE),0)</f>
        <v>0</v>
      </c>
      <c r="E272" s="300">
        <f t="shared" si="14"/>
        <v>0</v>
      </c>
      <c r="F272" s="273" t="str">
        <f t="shared" si="12"/>
        <v>否</v>
      </c>
      <c r="G272" s="150" t="str">
        <f t="shared" si="13"/>
        <v>项</v>
      </c>
    </row>
    <row r="273" ht="36" customHeight="1" spans="1:7">
      <c r="A273" s="440">
        <v>204</v>
      </c>
      <c r="B273" s="298" t="s">
        <v>75</v>
      </c>
      <c r="C273" s="299">
        <f>IFERROR(VLOOKUP(A273,[3]表10支出预算!$A$4:$F$2222,5,FALSE),0)</f>
        <v>10122</v>
      </c>
      <c r="D273" s="299">
        <f>IFERROR(VLOOKUP(A273,[3]表10支出预算!$A$4:$F$2222,6,FALSE),0)</f>
        <v>11990</v>
      </c>
      <c r="E273" s="300">
        <f t="shared" si="14"/>
        <v>0.185</v>
      </c>
      <c r="F273" s="273" t="str">
        <f t="shared" si="12"/>
        <v>是</v>
      </c>
      <c r="G273" s="150" t="str">
        <f t="shared" si="13"/>
        <v>类</v>
      </c>
    </row>
    <row r="274" ht="36" customHeight="1" spans="1:7">
      <c r="A274" s="440">
        <v>20401</v>
      </c>
      <c r="B274" s="298" t="s">
        <v>299</v>
      </c>
      <c r="C274" s="299">
        <f>IFERROR(VLOOKUP(A274,[3]表10支出预算!$A$4:$F$2222,5,FALSE),0)</f>
        <v>0</v>
      </c>
      <c r="D274" s="299">
        <f>IFERROR(VLOOKUP(A274,[3]表10支出预算!$A$4:$F$2222,6,FALSE),0)</f>
        <v>0</v>
      </c>
      <c r="E274" s="300">
        <f t="shared" si="14"/>
        <v>0</v>
      </c>
      <c r="F274" s="273" t="str">
        <f t="shared" si="12"/>
        <v>否</v>
      </c>
      <c r="G274" s="150" t="str">
        <f t="shared" si="13"/>
        <v>款</v>
      </c>
    </row>
    <row r="275" ht="36" customHeight="1" spans="1:7">
      <c r="A275" s="441">
        <v>2040101</v>
      </c>
      <c r="B275" s="302" t="s">
        <v>300</v>
      </c>
      <c r="C275" s="303">
        <f>IFERROR(VLOOKUP(A275,[3]表10支出预算!$A$4:$F$2222,5,FALSE),0)</f>
        <v>0</v>
      </c>
      <c r="D275" s="303">
        <f>IFERROR(VLOOKUP(A275,[3]表10支出预算!$A$4:$F$2222,6,FALSE),0)</f>
        <v>0</v>
      </c>
      <c r="E275" s="442">
        <f t="shared" si="14"/>
        <v>0</v>
      </c>
      <c r="F275" s="273" t="str">
        <f t="shared" si="12"/>
        <v>否</v>
      </c>
      <c r="G275" s="150" t="str">
        <f t="shared" si="13"/>
        <v>项</v>
      </c>
    </row>
    <row r="276" ht="36" customHeight="1" spans="1:7">
      <c r="A276" s="441">
        <v>2040199</v>
      </c>
      <c r="B276" s="302" t="s">
        <v>301</v>
      </c>
      <c r="C276" s="303">
        <f>IFERROR(VLOOKUP(A276,[3]表10支出预算!$A$4:$F$2222,5,FALSE),0)</f>
        <v>0</v>
      </c>
      <c r="D276" s="303">
        <f>IFERROR(VLOOKUP(A276,[3]表10支出预算!$A$4:$F$2222,6,FALSE),0)</f>
        <v>0</v>
      </c>
      <c r="E276" s="442">
        <f t="shared" si="14"/>
        <v>0</v>
      </c>
      <c r="F276" s="273" t="str">
        <f t="shared" si="12"/>
        <v>否</v>
      </c>
      <c r="G276" s="150" t="str">
        <f t="shared" si="13"/>
        <v>项</v>
      </c>
    </row>
    <row r="277" ht="36" customHeight="1" spans="1:7">
      <c r="A277" s="440">
        <v>20402</v>
      </c>
      <c r="B277" s="298" t="s">
        <v>302</v>
      </c>
      <c r="C277" s="299">
        <f>IFERROR(VLOOKUP(A277,[3]表10支出预算!$A$4:$F$2222,5,FALSE),0)</f>
        <v>9035</v>
      </c>
      <c r="D277" s="299">
        <f>IFERROR(VLOOKUP(A277,[3]表10支出预算!$A$4:$F$2222,6,FALSE),0)</f>
        <v>11021</v>
      </c>
      <c r="E277" s="300">
        <f t="shared" si="14"/>
        <v>0.22</v>
      </c>
      <c r="F277" s="273" t="str">
        <f t="shared" si="12"/>
        <v>是</v>
      </c>
      <c r="G277" s="150" t="str">
        <f t="shared" si="13"/>
        <v>款</v>
      </c>
    </row>
    <row r="278" ht="36" customHeight="1" spans="1:7">
      <c r="A278" s="441">
        <v>2040201</v>
      </c>
      <c r="B278" s="302" t="s">
        <v>137</v>
      </c>
      <c r="C278" s="303">
        <f>IFERROR(VLOOKUP(A278,[3]表10支出预算!$A$4:$F$2222,5,FALSE),0)</f>
        <v>7821</v>
      </c>
      <c r="D278" s="303">
        <f>IFERROR(VLOOKUP(A278,[3]表10支出预算!$A$4:$F$2222,6,FALSE),0)</f>
        <v>7970</v>
      </c>
      <c r="E278" s="442">
        <f t="shared" si="14"/>
        <v>0.019</v>
      </c>
      <c r="F278" s="273" t="str">
        <f t="shared" si="12"/>
        <v>是</v>
      </c>
      <c r="G278" s="150" t="str">
        <f t="shared" si="13"/>
        <v>项</v>
      </c>
    </row>
    <row r="279" ht="36" customHeight="1" spans="1:7">
      <c r="A279" s="441">
        <v>2040202</v>
      </c>
      <c r="B279" s="302" t="s">
        <v>138</v>
      </c>
      <c r="C279" s="303">
        <f>IFERROR(VLOOKUP(A279,[3]表10支出预算!$A$4:$F$2222,5,FALSE),0)</f>
        <v>36</v>
      </c>
      <c r="D279" s="303">
        <f>IFERROR(VLOOKUP(A279,[3]表10支出预算!$A$4:$F$2222,6,FALSE),0)</f>
        <v>2500</v>
      </c>
      <c r="E279" s="442">
        <f t="shared" si="14"/>
        <v>68.444</v>
      </c>
      <c r="F279" s="273" t="str">
        <f t="shared" si="12"/>
        <v>是</v>
      </c>
      <c r="G279" s="150" t="str">
        <f t="shared" si="13"/>
        <v>项</v>
      </c>
    </row>
    <row r="280" ht="36" customHeight="1" spans="1:7">
      <c r="A280" s="441">
        <v>2040203</v>
      </c>
      <c r="B280" s="302" t="s">
        <v>139</v>
      </c>
      <c r="C280" s="303">
        <f>IFERROR(VLOOKUP(A280,[3]表10支出预算!$A$4:$F$2222,5,FALSE),0)</f>
        <v>0</v>
      </c>
      <c r="D280" s="303">
        <f>IFERROR(VLOOKUP(A280,[3]表10支出预算!$A$4:$F$2222,6,FALSE),0)</f>
        <v>0</v>
      </c>
      <c r="E280" s="442">
        <f t="shared" si="14"/>
        <v>0</v>
      </c>
      <c r="F280" s="273" t="str">
        <f t="shared" si="12"/>
        <v>否</v>
      </c>
      <c r="G280" s="150" t="str">
        <f t="shared" si="13"/>
        <v>项</v>
      </c>
    </row>
    <row r="281" ht="36" customHeight="1" spans="1:7">
      <c r="A281" s="441">
        <v>2040219</v>
      </c>
      <c r="B281" s="302" t="s">
        <v>178</v>
      </c>
      <c r="C281" s="303">
        <f>IFERROR(VLOOKUP(A281,[3]表10支出预算!$A$4:$F$2222,5,FALSE),0)</f>
        <v>0</v>
      </c>
      <c r="D281" s="303">
        <f>IFERROR(VLOOKUP(A281,[3]表10支出预算!$A$4:$F$2222,6,FALSE),0)</f>
        <v>0</v>
      </c>
      <c r="E281" s="442">
        <f t="shared" si="14"/>
        <v>0</v>
      </c>
      <c r="F281" s="273" t="str">
        <f t="shared" si="12"/>
        <v>否</v>
      </c>
      <c r="G281" s="150" t="str">
        <f t="shared" si="13"/>
        <v>项</v>
      </c>
    </row>
    <row r="282" ht="36" customHeight="1" spans="1:7">
      <c r="A282" s="441">
        <v>2040220</v>
      </c>
      <c r="B282" s="302" t="s">
        <v>303</v>
      </c>
      <c r="C282" s="303">
        <f>IFERROR(VLOOKUP(A282,[3]表10支出预算!$A$4:$F$2222,5,FALSE),0)</f>
        <v>907</v>
      </c>
      <c r="D282" s="303">
        <f>IFERROR(VLOOKUP(A282,[3]表10支出预算!$A$4:$F$2222,6,FALSE),0)</f>
        <v>450</v>
      </c>
      <c r="E282" s="442">
        <f t="shared" si="14"/>
        <v>-0.504</v>
      </c>
      <c r="F282" s="273" t="str">
        <f t="shared" si="12"/>
        <v>是</v>
      </c>
      <c r="G282" s="150" t="str">
        <f t="shared" si="13"/>
        <v>项</v>
      </c>
    </row>
    <row r="283" ht="36" customHeight="1" spans="1:7">
      <c r="A283" s="441">
        <v>2040221</v>
      </c>
      <c r="B283" s="302" t="s">
        <v>304</v>
      </c>
      <c r="C283" s="303">
        <f>IFERROR(VLOOKUP(A283,[3]表10支出预算!$A$4:$F$2222,5,FALSE),0)</f>
        <v>0</v>
      </c>
      <c r="D283" s="303">
        <f>IFERROR(VLOOKUP(A283,[3]表10支出预算!$A$4:$F$2222,6,FALSE),0)</f>
        <v>0</v>
      </c>
      <c r="E283" s="442">
        <f t="shared" si="14"/>
        <v>0</v>
      </c>
      <c r="F283" s="273" t="str">
        <f t="shared" si="12"/>
        <v>否</v>
      </c>
      <c r="G283" s="150" t="str">
        <f t="shared" si="13"/>
        <v>项</v>
      </c>
    </row>
    <row r="284" ht="36" customHeight="1" spans="1:7">
      <c r="A284" s="441">
        <v>2040222</v>
      </c>
      <c r="B284" s="302" t="s">
        <v>305</v>
      </c>
      <c r="C284" s="303">
        <f>IFERROR(VLOOKUP(A284,[3]表10支出预算!$A$4:$F$2222,5,FALSE),0)</f>
        <v>0</v>
      </c>
      <c r="D284" s="303">
        <f>IFERROR(VLOOKUP(A284,[3]表10支出预算!$A$4:$F$2222,6,FALSE),0)</f>
        <v>0</v>
      </c>
      <c r="E284" s="442">
        <f t="shared" si="14"/>
        <v>0</v>
      </c>
      <c r="F284" s="273" t="str">
        <f t="shared" si="12"/>
        <v>否</v>
      </c>
      <c r="G284" s="150" t="str">
        <f t="shared" si="13"/>
        <v>项</v>
      </c>
    </row>
    <row r="285" ht="36" customHeight="1" spans="1:7">
      <c r="A285" s="441">
        <v>2040223</v>
      </c>
      <c r="B285" s="302" t="s">
        <v>306</v>
      </c>
      <c r="C285" s="303">
        <f>IFERROR(VLOOKUP(A285,[3]表10支出预算!$A$4:$F$2222,5,FALSE),0)</f>
        <v>0</v>
      </c>
      <c r="D285" s="303">
        <f>IFERROR(VLOOKUP(A285,[3]表10支出预算!$A$4:$F$2222,6,FALSE),0)</f>
        <v>0</v>
      </c>
      <c r="E285" s="442">
        <f t="shared" si="14"/>
        <v>0</v>
      </c>
      <c r="F285" s="273" t="str">
        <f t="shared" si="12"/>
        <v>否</v>
      </c>
      <c r="G285" s="150" t="str">
        <f t="shared" si="13"/>
        <v>项</v>
      </c>
    </row>
    <row r="286" ht="36" customHeight="1" spans="1:7">
      <c r="A286" s="441">
        <v>2040250</v>
      </c>
      <c r="B286" s="302" t="s">
        <v>146</v>
      </c>
      <c r="C286" s="303">
        <f>IFERROR(VLOOKUP(A286,[3]表10支出预算!$A$4:$F$2222,5,FALSE),0)</f>
        <v>0</v>
      </c>
      <c r="D286" s="303">
        <f>IFERROR(VLOOKUP(A286,[3]表10支出预算!$A$4:$F$2222,6,FALSE),0)</f>
        <v>0</v>
      </c>
      <c r="E286" s="442">
        <f t="shared" si="14"/>
        <v>0</v>
      </c>
      <c r="F286" s="273" t="str">
        <f t="shared" si="12"/>
        <v>否</v>
      </c>
      <c r="G286" s="150" t="str">
        <f t="shared" si="13"/>
        <v>项</v>
      </c>
    </row>
    <row r="287" ht="36" customHeight="1" spans="1:7">
      <c r="A287" s="441">
        <v>2040299</v>
      </c>
      <c r="B287" s="302" t="s">
        <v>307</v>
      </c>
      <c r="C287" s="303">
        <f>IFERROR(VLOOKUP(A287,[3]表10支出预算!$A$4:$F$2222,5,FALSE),0)</f>
        <v>271</v>
      </c>
      <c r="D287" s="303">
        <f>IFERROR(VLOOKUP(A287,[3]表10支出预算!$A$4:$F$2222,6,FALSE),0)</f>
        <v>101</v>
      </c>
      <c r="E287" s="442">
        <f t="shared" si="14"/>
        <v>-0.627</v>
      </c>
      <c r="F287" s="273" t="str">
        <f t="shared" si="12"/>
        <v>是</v>
      </c>
      <c r="G287" s="150" t="str">
        <f t="shared" si="13"/>
        <v>项</v>
      </c>
    </row>
    <row r="288" ht="36" customHeight="1" spans="1:7">
      <c r="A288" s="440">
        <v>20403</v>
      </c>
      <c r="B288" s="298" t="s">
        <v>308</v>
      </c>
      <c r="C288" s="299">
        <f>IFERROR(VLOOKUP(A288,[3]表10支出预算!$A$4:$F$2222,5,FALSE),0)</f>
        <v>0</v>
      </c>
      <c r="D288" s="299">
        <f>IFERROR(VLOOKUP(A288,[3]表10支出预算!$A$4:$F$2222,6,FALSE),0)</f>
        <v>0</v>
      </c>
      <c r="E288" s="300">
        <f t="shared" si="14"/>
        <v>0</v>
      </c>
      <c r="F288" s="273" t="str">
        <f t="shared" si="12"/>
        <v>否</v>
      </c>
      <c r="G288" s="150" t="str">
        <f t="shared" si="13"/>
        <v>款</v>
      </c>
    </row>
    <row r="289" ht="36" customHeight="1" spans="1:7">
      <c r="A289" s="441">
        <v>2040301</v>
      </c>
      <c r="B289" s="302" t="s">
        <v>137</v>
      </c>
      <c r="C289" s="303">
        <f>IFERROR(VLOOKUP(A289,[3]表10支出预算!$A$4:$F$2222,5,FALSE),0)</f>
        <v>0</v>
      </c>
      <c r="D289" s="303">
        <f>IFERROR(VLOOKUP(A289,[3]表10支出预算!$A$4:$F$2222,6,FALSE),0)</f>
        <v>0</v>
      </c>
      <c r="E289" s="442">
        <f t="shared" si="14"/>
        <v>0</v>
      </c>
      <c r="F289" s="273" t="str">
        <f t="shared" si="12"/>
        <v>否</v>
      </c>
      <c r="G289" s="150" t="str">
        <f t="shared" si="13"/>
        <v>项</v>
      </c>
    </row>
    <row r="290" ht="36" customHeight="1" spans="1:7">
      <c r="A290" s="441">
        <v>2040302</v>
      </c>
      <c r="B290" s="302" t="s">
        <v>138</v>
      </c>
      <c r="C290" s="303">
        <f>IFERROR(VLOOKUP(A290,[3]表10支出预算!$A$4:$F$2222,5,FALSE),0)</f>
        <v>0</v>
      </c>
      <c r="D290" s="303">
        <f>IFERROR(VLOOKUP(A290,[3]表10支出预算!$A$4:$F$2222,6,FALSE),0)</f>
        <v>0</v>
      </c>
      <c r="E290" s="442">
        <f t="shared" si="14"/>
        <v>0</v>
      </c>
      <c r="F290" s="273" t="str">
        <f t="shared" si="12"/>
        <v>否</v>
      </c>
      <c r="G290" s="150" t="str">
        <f t="shared" si="13"/>
        <v>项</v>
      </c>
    </row>
    <row r="291" ht="36" customHeight="1" spans="1:7">
      <c r="A291" s="441">
        <v>2040303</v>
      </c>
      <c r="B291" s="302" t="s">
        <v>139</v>
      </c>
      <c r="C291" s="303">
        <f>IFERROR(VLOOKUP(A291,[3]表10支出预算!$A$4:$F$2222,5,FALSE),0)</f>
        <v>0</v>
      </c>
      <c r="D291" s="303">
        <f>IFERROR(VLOOKUP(A291,[3]表10支出预算!$A$4:$F$2222,6,FALSE),0)</f>
        <v>0</v>
      </c>
      <c r="E291" s="442">
        <f t="shared" si="14"/>
        <v>0</v>
      </c>
      <c r="F291" s="273" t="str">
        <f t="shared" si="12"/>
        <v>否</v>
      </c>
      <c r="G291" s="150" t="str">
        <f t="shared" si="13"/>
        <v>项</v>
      </c>
    </row>
    <row r="292" ht="36" customHeight="1" spans="1:7">
      <c r="A292" s="441">
        <v>2040304</v>
      </c>
      <c r="B292" s="302" t="s">
        <v>309</v>
      </c>
      <c r="C292" s="303">
        <f>IFERROR(VLOOKUP(A292,[3]表10支出预算!$A$4:$F$2222,5,FALSE),0)</f>
        <v>0</v>
      </c>
      <c r="D292" s="303">
        <f>IFERROR(VLOOKUP(A292,[3]表10支出预算!$A$4:$F$2222,6,FALSE),0)</f>
        <v>0</v>
      </c>
      <c r="E292" s="442">
        <f t="shared" si="14"/>
        <v>0</v>
      </c>
      <c r="F292" s="273" t="str">
        <f t="shared" si="12"/>
        <v>否</v>
      </c>
      <c r="G292" s="150" t="str">
        <f t="shared" si="13"/>
        <v>项</v>
      </c>
    </row>
    <row r="293" ht="36" customHeight="1" spans="1:7">
      <c r="A293" s="441">
        <v>2040350</v>
      </c>
      <c r="B293" s="302" t="s">
        <v>146</v>
      </c>
      <c r="C293" s="303">
        <f>IFERROR(VLOOKUP(A293,[3]表10支出预算!$A$4:$F$2222,5,FALSE),0)</f>
        <v>0</v>
      </c>
      <c r="D293" s="303">
        <f>IFERROR(VLOOKUP(A293,[3]表10支出预算!$A$4:$F$2222,6,FALSE),0)</f>
        <v>0</v>
      </c>
      <c r="E293" s="442">
        <f t="shared" si="14"/>
        <v>0</v>
      </c>
      <c r="F293" s="273" t="str">
        <f t="shared" si="12"/>
        <v>否</v>
      </c>
      <c r="G293" s="150" t="str">
        <f t="shared" si="13"/>
        <v>项</v>
      </c>
    </row>
    <row r="294" ht="36" customHeight="1" spans="1:7">
      <c r="A294" s="441">
        <v>2040399</v>
      </c>
      <c r="B294" s="302" t="s">
        <v>310</v>
      </c>
      <c r="C294" s="303">
        <f>IFERROR(VLOOKUP(A294,[3]表10支出预算!$A$4:$F$2222,5,FALSE),0)</f>
        <v>0</v>
      </c>
      <c r="D294" s="303">
        <f>IFERROR(VLOOKUP(A294,[3]表10支出预算!$A$4:$F$2222,6,FALSE),0)</f>
        <v>0</v>
      </c>
      <c r="E294" s="442">
        <f t="shared" si="14"/>
        <v>0</v>
      </c>
      <c r="F294" s="273" t="str">
        <f t="shared" si="12"/>
        <v>否</v>
      </c>
      <c r="G294" s="150" t="str">
        <f t="shared" si="13"/>
        <v>项</v>
      </c>
    </row>
    <row r="295" ht="36" customHeight="1" spans="1:7">
      <c r="A295" s="440">
        <v>20404</v>
      </c>
      <c r="B295" s="298" t="s">
        <v>311</v>
      </c>
      <c r="C295" s="299">
        <f>IFERROR(VLOOKUP(A295,[3]表10支出预算!$A$4:$F$2222,5,FALSE),0)</f>
        <v>18</v>
      </c>
      <c r="D295" s="299">
        <f>IFERROR(VLOOKUP(A295,[3]表10支出预算!$A$4:$F$2222,6,FALSE),0)</f>
        <v>0</v>
      </c>
      <c r="E295" s="300">
        <f t="shared" si="14"/>
        <v>-1</v>
      </c>
      <c r="F295" s="273" t="str">
        <f t="shared" si="12"/>
        <v>是</v>
      </c>
      <c r="G295" s="150" t="str">
        <f t="shared" si="13"/>
        <v>款</v>
      </c>
    </row>
    <row r="296" ht="36" customHeight="1" spans="1:7">
      <c r="A296" s="441">
        <v>2040401</v>
      </c>
      <c r="B296" s="302" t="s">
        <v>137</v>
      </c>
      <c r="C296" s="303">
        <f>IFERROR(VLOOKUP(A296,[3]表10支出预算!$A$4:$F$2222,5,FALSE),0)</f>
        <v>0</v>
      </c>
      <c r="D296" s="303">
        <f>IFERROR(VLOOKUP(A296,[3]表10支出预算!$A$4:$F$2222,6,FALSE),0)</f>
        <v>0</v>
      </c>
      <c r="E296" s="442">
        <f t="shared" si="14"/>
        <v>0</v>
      </c>
      <c r="F296" s="273" t="str">
        <f t="shared" si="12"/>
        <v>否</v>
      </c>
      <c r="G296" s="150" t="str">
        <f t="shared" si="13"/>
        <v>项</v>
      </c>
    </row>
    <row r="297" ht="36" customHeight="1" spans="1:7">
      <c r="A297" s="441">
        <v>2040402</v>
      </c>
      <c r="B297" s="302" t="s">
        <v>138</v>
      </c>
      <c r="C297" s="303">
        <f>IFERROR(VLOOKUP(A297,[3]表10支出预算!$A$4:$F$2222,5,FALSE),0)</f>
        <v>0</v>
      </c>
      <c r="D297" s="303">
        <f>IFERROR(VLOOKUP(A297,[3]表10支出预算!$A$4:$F$2222,6,FALSE),0)</f>
        <v>0</v>
      </c>
      <c r="E297" s="442">
        <f t="shared" si="14"/>
        <v>0</v>
      </c>
      <c r="F297" s="273" t="str">
        <f t="shared" si="12"/>
        <v>否</v>
      </c>
      <c r="G297" s="150" t="str">
        <f t="shared" si="13"/>
        <v>项</v>
      </c>
    </row>
    <row r="298" ht="36" customHeight="1" spans="1:7">
      <c r="A298" s="441">
        <v>2040403</v>
      </c>
      <c r="B298" s="302" t="s">
        <v>139</v>
      </c>
      <c r="C298" s="303">
        <f>IFERROR(VLOOKUP(A298,[3]表10支出预算!$A$4:$F$2222,5,FALSE),0)</f>
        <v>0</v>
      </c>
      <c r="D298" s="303">
        <f>IFERROR(VLOOKUP(A298,[3]表10支出预算!$A$4:$F$2222,6,FALSE),0)</f>
        <v>0</v>
      </c>
      <c r="E298" s="442">
        <f t="shared" si="14"/>
        <v>0</v>
      </c>
      <c r="F298" s="273" t="str">
        <f t="shared" si="12"/>
        <v>否</v>
      </c>
      <c r="G298" s="150" t="str">
        <f t="shared" si="13"/>
        <v>项</v>
      </c>
    </row>
    <row r="299" ht="36" customHeight="1" spans="1:7">
      <c r="A299" s="441">
        <v>2040409</v>
      </c>
      <c r="B299" s="302" t="s">
        <v>312</v>
      </c>
      <c r="C299" s="303">
        <f>IFERROR(VLOOKUP(A299,[3]表10支出预算!$A$4:$F$2222,5,FALSE),0)</f>
        <v>0</v>
      </c>
      <c r="D299" s="303">
        <f>IFERROR(VLOOKUP(A299,[3]表10支出预算!$A$4:$F$2222,6,FALSE),0)</f>
        <v>0</v>
      </c>
      <c r="E299" s="442">
        <f t="shared" si="14"/>
        <v>0</v>
      </c>
      <c r="F299" s="273" t="str">
        <f t="shared" si="12"/>
        <v>否</v>
      </c>
      <c r="G299" s="150" t="str">
        <f t="shared" si="13"/>
        <v>项</v>
      </c>
    </row>
    <row r="300" ht="36" customHeight="1" spans="1:7">
      <c r="A300" s="441">
        <v>2040410</v>
      </c>
      <c r="B300" s="302" t="s">
        <v>313</v>
      </c>
      <c r="C300" s="303">
        <f>IFERROR(VLOOKUP(A300,[3]表10支出预算!$A$4:$F$2222,5,FALSE),0)</f>
        <v>0</v>
      </c>
      <c r="D300" s="303">
        <f>IFERROR(VLOOKUP(A300,[3]表10支出预算!$A$4:$F$2222,6,FALSE),0)</f>
        <v>0</v>
      </c>
      <c r="E300" s="442">
        <f t="shared" si="14"/>
        <v>0</v>
      </c>
      <c r="F300" s="273" t="str">
        <f t="shared" si="12"/>
        <v>否</v>
      </c>
      <c r="G300" s="150" t="str">
        <f t="shared" si="13"/>
        <v>项</v>
      </c>
    </row>
    <row r="301" ht="36" customHeight="1" spans="1:7">
      <c r="A301" s="441">
        <v>2040450</v>
      </c>
      <c r="B301" s="302" t="s">
        <v>146</v>
      </c>
      <c r="C301" s="303">
        <f>IFERROR(VLOOKUP(A301,[3]表10支出预算!$A$4:$F$2222,5,FALSE),0)</f>
        <v>0</v>
      </c>
      <c r="D301" s="303">
        <f>IFERROR(VLOOKUP(A301,[3]表10支出预算!$A$4:$F$2222,6,FALSE),0)</f>
        <v>0</v>
      </c>
      <c r="E301" s="442">
        <f t="shared" si="14"/>
        <v>0</v>
      </c>
      <c r="F301" s="273" t="str">
        <f t="shared" si="12"/>
        <v>否</v>
      </c>
      <c r="G301" s="150" t="str">
        <f t="shared" si="13"/>
        <v>项</v>
      </c>
    </row>
    <row r="302" ht="36" customHeight="1" spans="1:7">
      <c r="A302" s="441">
        <v>2040499</v>
      </c>
      <c r="B302" s="302" t="s">
        <v>314</v>
      </c>
      <c r="C302" s="303">
        <f>IFERROR(VLOOKUP(A302,[3]表10支出预算!$A$4:$F$2222,5,FALSE),0)</f>
        <v>18</v>
      </c>
      <c r="D302" s="303">
        <f>IFERROR(VLOOKUP(A302,[3]表10支出预算!$A$4:$F$2222,6,FALSE),0)</f>
        <v>0</v>
      </c>
      <c r="E302" s="442">
        <f t="shared" si="14"/>
        <v>-1</v>
      </c>
      <c r="F302" s="273" t="str">
        <f t="shared" si="12"/>
        <v>是</v>
      </c>
      <c r="G302" s="150" t="str">
        <f t="shared" si="13"/>
        <v>项</v>
      </c>
    </row>
    <row r="303" ht="36" customHeight="1" spans="1:7">
      <c r="A303" s="440">
        <v>20405</v>
      </c>
      <c r="B303" s="298" t="s">
        <v>315</v>
      </c>
      <c r="C303" s="299">
        <f>IFERROR(VLOOKUP(A303,[3]表10支出预算!$A$4:$F$2222,5,FALSE),0)</f>
        <v>45</v>
      </c>
      <c r="D303" s="299">
        <f>IFERROR(VLOOKUP(A303,[3]表10支出预算!$A$4:$F$2222,6,FALSE),0)</f>
        <v>0</v>
      </c>
      <c r="E303" s="300">
        <f t="shared" si="14"/>
        <v>-1</v>
      </c>
      <c r="F303" s="273" t="str">
        <f t="shared" si="12"/>
        <v>是</v>
      </c>
      <c r="G303" s="150" t="str">
        <f t="shared" si="13"/>
        <v>款</v>
      </c>
    </row>
    <row r="304" ht="36" customHeight="1" spans="1:7">
      <c r="A304" s="441">
        <v>2040501</v>
      </c>
      <c r="B304" s="302" t="s">
        <v>137</v>
      </c>
      <c r="C304" s="303">
        <f>IFERROR(VLOOKUP(A304,[3]表10支出预算!$A$4:$F$2222,5,FALSE),0)</f>
        <v>0</v>
      </c>
      <c r="D304" s="303">
        <f>IFERROR(VLOOKUP(A304,[3]表10支出预算!$A$4:$F$2222,6,FALSE),0)</f>
        <v>0</v>
      </c>
      <c r="E304" s="442">
        <f t="shared" si="14"/>
        <v>0</v>
      </c>
      <c r="F304" s="273" t="str">
        <f t="shared" si="12"/>
        <v>否</v>
      </c>
      <c r="G304" s="150" t="str">
        <f t="shared" si="13"/>
        <v>项</v>
      </c>
    </row>
    <row r="305" ht="36" customHeight="1" spans="1:7">
      <c r="A305" s="441">
        <v>2040502</v>
      </c>
      <c r="B305" s="302" t="s">
        <v>138</v>
      </c>
      <c r="C305" s="303">
        <f>IFERROR(VLOOKUP(A305,[3]表10支出预算!$A$4:$F$2222,5,FALSE),0)</f>
        <v>0</v>
      </c>
      <c r="D305" s="303">
        <f>IFERROR(VLOOKUP(A305,[3]表10支出预算!$A$4:$F$2222,6,FALSE),0)</f>
        <v>0</v>
      </c>
      <c r="E305" s="442">
        <f t="shared" si="14"/>
        <v>0</v>
      </c>
      <c r="F305" s="273" t="str">
        <f t="shared" si="12"/>
        <v>否</v>
      </c>
      <c r="G305" s="150" t="str">
        <f t="shared" si="13"/>
        <v>项</v>
      </c>
    </row>
    <row r="306" ht="36" customHeight="1" spans="1:7">
      <c r="A306" s="441">
        <v>2040503</v>
      </c>
      <c r="B306" s="302" t="s">
        <v>139</v>
      </c>
      <c r="C306" s="303">
        <f>IFERROR(VLOOKUP(A306,[3]表10支出预算!$A$4:$F$2222,5,FALSE),0)</f>
        <v>0</v>
      </c>
      <c r="D306" s="303">
        <f>IFERROR(VLOOKUP(A306,[3]表10支出预算!$A$4:$F$2222,6,FALSE),0)</f>
        <v>0</v>
      </c>
      <c r="E306" s="442">
        <f t="shared" si="14"/>
        <v>0</v>
      </c>
      <c r="F306" s="273" t="str">
        <f t="shared" si="12"/>
        <v>否</v>
      </c>
      <c r="G306" s="150" t="str">
        <f t="shared" si="13"/>
        <v>项</v>
      </c>
    </row>
    <row r="307" ht="36" customHeight="1" spans="1:7">
      <c r="A307" s="441">
        <v>2040504</v>
      </c>
      <c r="B307" s="302" t="s">
        <v>316</v>
      </c>
      <c r="C307" s="303">
        <f>IFERROR(VLOOKUP(A307,[3]表10支出预算!$A$4:$F$2222,5,FALSE),0)</f>
        <v>0</v>
      </c>
      <c r="D307" s="303">
        <f>IFERROR(VLOOKUP(A307,[3]表10支出预算!$A$4:$F$2222,6,FALSE),0)</f>
        <v>0</v>
      </c>
      <c r="E307" s="442">
        <f t="shared" si="14"/>
        <v>0</v>
      </c>
      <c r="F307" s="273" t="str">
        <f t="shared" si="12"/>
        <v>否</v>
      </c>
      <c r="G307" s="150" t="str">
        <f t="shared" si="13"/>
        <v>项</v>
      </c>
    </row>
    <row r="308" ht="36" customHeight="1" spans="1:7">
      <c r="A308" s="441">
        <v>2040505</v>
      </c>
      <c r="B308" s="302" t="s">
        <v>317</v>
      </c>
      <c r="C308" s="303">
        <f>IFERROR(VLOOKUP(A308,[3]表10支出预算!$A$4:$F$2222,5,FALSE),0)</f>
        <v>0</v>
      </c>
      <c r="D308" s="303">
        <f>IFERROR(VLOOKUP(A308,[3]表10支出预算!$A$4:$F$2222,6,FALSE),0)</f>
        <v>0</v>
      </c>
      <c r="E308" s="442">
        <f t="shared" si="14"/>
        <v>0</v>
      </c>
      <c r="F308" s="273" t="str">
        <f t="shared" si="12"/>
        <v>否</v>
      </c>
      <c r="G308" s="150" t="str">
        <f t="shared" si="13"/>
        <v>项</v>
      </c>
    </row>
    <row r="309" ht="36" customHeight="1" spans="1:7">
      <c r="A309" s="441">
        <v>2040506</v>
      </c>
      <c r="B309" s="302" t="s">
        <v>318</v>
      </c>
      <c r="C309" s="303">
        <f>IFERROR(VLOOKUP(A309,[3]表10支出预算!$A$4:$F$2222,5,FALSE),0)</f>
        <v>0</v>
      </c>
      <c r="D309" s="303">
        <f>IFERROR(VLOOKUP(A309,[3]表10支出预算!$A$4:$F$2222,6,FALSE),0)</f>
        <v>0</v>
      </c>
      <c r="E309" s="442">
        <f t="shared" si="14"/>
        <v>0</v>
      </c>
      <c r="F309" s="273" t="str">
        <f t="shared" si="12"/>
        <v>否</v>
      </c>
      <c r="G309" s="150" t="str">
        <f t="shared" si="13"/>
        <v>项</v>
      </c>
    </row>
    <row r="310" ht="36" customHeight="1" spans="1:7">
      <c r="A310" s="441">
        <v>2040550</v>
      </c>
      <c r="B310" s="302" t="s">
        <v>146</v>
      </c>
      <c r="C310" s="303">
        <f>IFERROR(VLOOKUP(A310,[3]表10支出预算!$A$4:$F$2222,5,FALSE),0)</f>
        <v>0</v>
      </c>
      <c r="D310" s="303">
        <f>IFERROR(VLOOKUP(A310,[3]表10支出预算!$A$4:$F$2222,6,FALSE),0)</f>
        <v>0</v>
      </c>
      <c r="E310" s="442">
        <f t="shared" si="14"/>
        <v>0</v>
      </c>
      <c r="F310" s="273" t="str">
        <f t="shared" si="12"/>
        <v>否</v>
      </c>
      <c r="G310" s="150" t="str">
        <f t="shared" si="13"/>
        <v>项</v>
      </c>
    </row>
    <row r="311" ht="36" customHeight="1" spans="1:7">
      <c r="A311" s="441">
        <v>2040599</v>
      </c>
      <c r="B311" s="302" t="s">
        <v>319</v>
      </c>
      <c r="C311" s="303">
        <f>IFERROR(VLOOKUP(A311,[3]表10支出预算!$A$4:$F$2222,5,FALSE),0)</f>
        <v>45</v>
      </c>
      <c r="D311" s="303">
        <f>IFERROR(VLOOKUP(A311,[3]表10支出预算!$A$4:$F$2222,6,FALSE),0)</f>
        <v>0</v>
      </c>
      <c r="E311" s="442">
        <f t="shared" si="14"/>
        <v>-1</v>
      </c>
      <c r="F311" s="273" t="str">
        <f t="shared" si="12"/>
        <v>是</v>
      </c>
      <c r="G311" s="150" t="str">
        <f t="shared" si="13"/>
        <v>项</v>
      </c>
    </row>
    <row r="312" ht="36" customHeight="1" spans="1:7">
      <c r="A312" s="440">
        <v>20406</v>
      </c>
      <c r="B312" s="298" t="s">
        <v>320</v>
      </c>
      <c r="C312" s="299">
        <f>IFERROR(VLOOKUP(A312,[3]表10支出预算!$A$4:$F$2222,5,FALSE),0)</f>
        <v>735</v>
      </c>
      <c r="D312" s="299">
        <f>IFERROR(VLOOKUP(A312,[3]表10支出预算!$A$4:$F$2222,6,FALSE),0)</f>
        <v>849</v>
      </c>
      <c r="E312" s="300">
        <f t="shared" si="14"/>
        <v>0.155</v>
      </c>
      <c r="F312" s="273" t="str">
        <f t="shared" si="12"/>
        <v>是</v>
      </c>
      <c r="G312" s="150" t="str">
        <f t="shared" si="13"/>
        <v>款</v>
      </c>
    </row>
    <row r="313" ht="36" customHeight="1" spans="1:7">
      <c r="A313" s="441">
        <v>2040601</v>
      </c>
      <c r="B313" s="302" t="s">
        <v>137</v>
      </c>
      <c r="C313" s="303">
        <f>IFERROR(VLOOKUP(A313,[3]表10支出预算!$A$4:$F$2222,5,FALSE),0)</f>
        <v>564</v>
      </c>
      <c r="D313" s="303">
        <f>IFERROR(VLOOKUP(A313,[3]表10支出预算!$A$4:$F$2222,6,FALSE),0)</f>
        <v>609</v>
      </c>
      <c r="E313" s="442">
        <f t="shared" si="14"/>
        <v>0.08</v>
      </c>
      <c r="F313" s="273" t="str">
        <f t="shared" si="12"/>
        <v>是</v>
      </c>
      <c r="G313" s="150" t="str">
        <f t="shared" si="13"/>
        <v>项</v>
      </c>
    </row>
    <row r="314" ht="36" customHeight="1" spans="1:7">
      <c r="A314" s="441">
        <v>2040602</v>
      </c>
      <c r="B314" s="302" t="s">
        <v>138</v>
      </c>
      <c r="C314" s="303">
        <f>IFERROR(VLOOKUP(A314,[3]表10支出预算!$A$4:$F$2222,5,FALSE),0)</f>
        <v>0</v>
      </c>
      <c r="D314" s="303">
        <f>IFERROR(VLOOKUP(A314,[3]表10支出预算!$A$4:$F$2222,6,FALSE),0)</f>
        <v>0</v>
      </c>
      <c r="E314" s="442">
        <f t="shared" si="14"/>
        <v>0</v>
      </c>
      <c r="F314" s="273" t="str">
        <f t="shared" si="12"/>
        <v>否</v>
      </c>
      <c r="G314" s="150" t="str">
        <f t="shared" si="13"/>
        <v>项</v>
      </c>
    </row>
    <row r="315" ht="36" customHeight="1" spans="1:7">
      <c r="A315" s="441">
        <v>2040603</v>
      </c>
      <c r="B315" s="302" t="s">
        <v>139</v>
      </c>
      <c r="C315" s="303">
        <f>IFERROR(VLOOKUP(A315,[3]表10支出预算!$A$4:$F$2222,5,FALSE),0)</f>
        <v>0</v>
      </c>
      <c r="D315" s="303">
        <f>IFERROR(VLOOKUP(A315,[3]表10支出预算!$A$4:$F$2222,6,FALSE),0)</f>
        <v>0</v>
      </c>
      <c r="E315" s="442">
        <f t="shared" si="14"/>
        <v>0</v>
      </c>
      <c r="F315" s="273" t="str">
        <f t="shared" si="12"/>
        <v>否</v>
      </c>
      <c r="G315" s="150" t="str">
        <f t="shared" si="13"/>
        <v>项</v>
      </c>
    </row>
    <row r="316" ht="36" customHeight="1" spans="1:7">
      <c r="A316" s="441">
        <v>2040604</v>
      </c>
      <c r="B316" s="302" t="s">
        <v>321</v>
      </c>
      <c r="C316" s="303">
        <f>IFERROR(VLOOKUP(A316,[3]表10支出预算!$A$4:$F$2222,5,FALSE),0)</f>
        <v>39</v>
      </c>
      <c r="D316" s="303">
        <f>IFERROR(VLOOKUP(A316,[3]表10支出预算!$A$4:$F$2222,6,FALSE),0)</f>
        <v>40</v>
      </c>
      <c r="E316" s="442">
        <f t="shared" si="14"/>
        <v>0.026</v>
      </c>
      <c r="F316" s="273" t="str">
        <f t="shared" si="12"/>
        <v>是</v>
      </c>
      <c r="G316" s="150" t="str">
        <f t="shared" si="13"/>
        <v>项</v>
      </c>
    </row>
    <row r="317" ht="36" customHeight="1" spans="1:7">
      <c r="A317" s="441">
        <v>2040605</v>
      </c>
      <c r="B317" s="302" t="s">
        <v>322</v>
      </c>
      <c r="C317" s="303">
        <f>IFERROR(VLOOKUP(A317,[3]表10支出预算!$A$4:$F$2222,5,FALSE),0)</f>
        <v>8</v>
      </c>
      <c r="D317" s="303">
        <f>IFERROR(VLOOKUP(A317,[3]表10支出预算!$A$4:$F$2222,6,FALSE),0)</f>
        <v>40</v>
      </c>
      <c r="E317" s="442">
        <f t="shared" si="14"/>
        <v>4</v>
      </c>
      <c r="F317" s="273" t="str">
        <f t="shared" si="12"/>
        <v>是</v>
      </c>
      <c r="G317" s="150" t="str">
        <f t="shared" si="13"/>
        <v>项</v>
      </c>
    </row>
    <row r="318" ht="36" customHeight="1" spans="1:7">
      <c r="A318" s="451">
        <v>2040606</v>
      </c>
      <c r="B318" s="302" t="s">
        <v>323</v>
      </c>
      <c r="C318" s="303">
        <f>IFERROR(VLOOKUP(A318,[3]表10支出预算!$A$4:$F$2222,5,FALSE),0)</f>
        <v>0</v>
      </c>
      <c r="D318" s="303">
        <f>IFERROR(VLOOKUP(A318,[3]表10支出预算!$A$4:$F$2222,6,FALSE),0)</f>
        <v>0</v>
      </c>
      <c r="E318" s="442">
        <f t="shared" si="14"/>
        <v>0</v>
      </c>
      <c r="F318" s="273" t="str">
        <f t="shared" si="12"/>
        <v>否</v>
      </c>
      <c r="G318" s="150" t="str">
        <f t="shared" si="13"/>
        <v>项</v>
      </c>
    </row>
    <row r="319" ht="36" customHeight="1" spans="1:7">
      <c r="A319" s="451">
        <v>2040607</v>
      </c>
      <c r="B319" s="302" t="s">
        <v>324</v>
      </c>
      <c r="C319" s="303">
        <f>IFERROR(VLOOKUP(A319,[3]表10支出预算!$A$4:$F$2222,5,FALSE),0)</f>
        <v>40</v>
      </c>
      <c r="D319" s="303">
        <f>IFERROR(VLOOKUP(A319,[3]表10支出预算!$A$4:$F$2222,6,FALSE),0)</f>
        <v>40</v>
      </c>
      <c r="E319" s="442">
        <f t="shared" si="14"/>
        <v>0</v>
      </c>
      <c r="F319" s="273" t="str">
        <f t="shared" si="12"/>
        <v>是</v>
      </c>
      <c r="G319" s="150" t="str">
        <f t="shared" si="13"/>
        <v>项</v>
      </c>
    </row>
    <row r="320" ht="36" customHeight="1" spans="1:7">
      <c r="A320" s="441">
        <v>2040608</v>
      </c>
      <c r="B320" s="302" t="s">
        <v>325</v>
      </c>
      <c r="C320" s="303">
        <f>IFERROR(VLOOKUP(A320,[3]表10支出预算!$A$4:$F$2222,5,FALSE),0)</f>
        <v>0</v>
      </c>
      <c r="D320" s="303">
        <f>IFERROR(VLOOKUP(A320,[3]表10支出预算!$A$4:$F$2222,6,FALSE),0)</f>
        <v>0</v>
      </c>
      <c r="E320" s="442">
        <f t="shared" si="14"/>
        <v>0</v>
      </c>
      <c r="F320" s="273" t="str">
        <f t="shared" si="12"/>
        <v>否</v>
      </c>
      <c r="G320" s="150" t="str">
        <f t="shared" si="13"/>
        <v>项</v>
      </c>
    </row>
    <row r="321" ht="36" customHeight="1" spans="1:7">
      <c r="A321" s="441">
        <v>2040609</v>
      </c>
      <c r="B321" s="302" t="s">
        <v>326</v>
      </c>
      <c r="C321" s="303">
        <f>IFERROR(VLOOKUP(A321,[3]表10支出预算!$A$4:$F$2222,5,FALSE),0)</f>
        <v>0</v>
      </c>
      <c r="D321" s="303">
        <f>IFERROR(VLOOKUP(A321,[3]表10支出预算!$A$4:$F$2222,6,FALSE),0)</f>
        <v>0</v>
      </c>
      <c r="E321" s="442">
        <f t="shared" si="14"/>
        <v>0</v>
      </c>
      <c r="F321" s="273" t="str">
        <f t="shared" si="12"/>
        <v>否</v>
      </c>
      <c r="G321" s="150" t="str">
        <f t="shared" si="13"/>
        <v>项</v>
      </c>
    </row>
    <row r="322" ht="36" customHeight="1" spans="1:7">
      <c r="A322" s="441">
        <v>2040610</v>
      </c>
      <c r="B322" s="302" t="s">
        <v>327</v>
      </c>
      <c r="C322" s="303">
        <f>IFERROR(VLOOKUP(A322,[3]表10支出预算!$A$4:$F$2222,5,FALSE),0)</f>
        <v>37</v>
      </c>
      <c r="D322" s="303">
        <f>IFERROR(VLOOKUP(A322,[3]表10支出预算!$A$4:$F$2222,6,FALSE),0)</f>
        <v>65</v>
      </c>
      <c r="E322" s="442">
        <f t="shared" si="14"/>
        <v>0.757</v>
      </c>
      <c r="F322" s="273" t="str">
        <f t="shared" si="12"/>
        <v>是</v>
      </c>
      <c r="G322" s="150" t="str">
        <f t="shared" si="13"/>
        <v>项</v>
      </c>
    </row>
    <row r="323" ht="36" customHeight="1" spans="1:7">
      <c r="A323" s="441">
        <v>2040611</v>
      </c>
      <c r="B323" s="302" t="s">
        <v>328</v>
      </c>
      <c r="C323" s="303">
        <f>IFERROR(VLOOKUP(A323,[3]表10支出预算!$A$4:$F$2222,5,FALSE),0)</f>
        <v>0</v>
      </c>
      <c r="D323" s="303">
        <f>IFERROR(VLOOKUP(A323,[3]表10支出预算!$A$4:$F$2222,6,FALSE),0)</f>
        <v>0</v>
      </c>
      <c r="E323" s="442">
        <f t="shared" si="14"/>
        <v>0</v>
      </c>
      <c r="F323" s="273" t="str">
        <f t="shared" si="12"/>
        <v>否</v>
      </c>
      <c r="G323" s="150" t="str">
        <f t="shared" si="13"/>
        <v>项</v>
      </c>
    </row>
    <row r="324" ht="36" customHeight="1" spans="1:7">
      <c r="A324" s="441">
        <v>2040612</v>
      </c>
      <c r="B324" s="302" t="s">
        <v>329</v>
      </c>
      <c r="C324" s="303">
        <f>IFERROR(VLOOKUP(A324,[3]表10支出预算!$A$4:$F$2222,5,FALSE),0)</f>
        <v>0</v>
      </c>
      <c r="D324" s="303">
        <f>IFERROR(VLOOKUP(A324,[3]表10支出预算!$A$4:$F$2222,6,FALSE),0)</f>
        <v>0</v>
      </c>
      <c r="E324" s="442">
        <f t="shared" si="14"/>
        <v>0</v>
      </c>
      <c r="F324" s="273" t="str">
        <f t="shared" ref="F324:F387" si="15">IF(LEN(A324)=3,"是",IF(B324&lt;&gt;"",IF(SUM(C324:D324)&lt;&gt;0,"是","否"),"是"))</f>
        <v>否</v>
      </c>
      <c r="G324" s="150" t="str">
        <f t="shared" ref="G324:G387" si="16">IF(LEN(A324)=3,"类",IF(LEN(A324)=5,"款","项"))</f>
        <v>项</v>
      </c>
    </row>
    <row r="325" ht="36" customHeight="1" spans="1:7">
      <c r="A325" s="441">
        <v>2040613</v>
      </c>
      <c r="B325" s="302" t="s">
        <v>178</v>
      </c>
      <c r="C325" s="303">
        <f>IFERROR(VLOOKUP(A325,[3]表10支出预算!$A$4:$F$2222,5,FALSE),0)</f>
        <v>0</v>
      </c>
      <c r="D325" s="303">
        <f>IFERROR(VLOOKUP(A325,[3]表10支出预算!$A$4:$F$2222,6,FALSE),0)</f>
        <v>0</v>
      </c>
      <c r="E325" s="442">
        <f t="shared" ref="E325:E388" si="17">IF(C325=0,0,(D325-C325)/C325)</f>
        <v>0</v>
      </c>
      <c r="F325" s="273" t="str">
        <f t="shared" si="15"/>
        <v>否</v>
      </c>
      <c r="G325" s="150" t="str">
        <f t="shared" si="16"/>
        <v>项</v>
      </c>
    </row>
    <row r="326" ht="36" customHeight="1" spans="1:7">
      <c r="A326" s="441">
        <v>2040650</v>
      </c>
      <c r="B326" s="302" t="s">
        <v>146</v>
      </c>
      <c r="C326" s="303">
        <f>IFERROR(VLOOKUP(A326,[3]表10支出预算!$A$4:$F$2222,5,FALSE),0)</f>
        <v>0</v>
      </c>
      <c r="D326" s="303">
        <f>IFERROR(VLOOKUP(A326,[3]表10支出预算!$A$4:$F$2222,6,FALSE),0)</f>
        <v>0</v>
      </c>
      <c r="E326" s="442">
        <f t="shared" si="17"/>
        <v>0</v>
      </c>
      <c r="F326" s="273" t="str">
        <f t="shared" si="15"/>
        <v>否</v>
      </c>
      <c r="G326" s="150" t="str">
        <f t="shared" si="16"/>
        <v>项</v>
      </c>
    </row>
    <row r="327" ht="36" customHeight="1" spans="1:7">
      <c r="A327" s="441">
        <v>2040699</v>
      </c>
      <c r="B327" s="302" t="s">
        <v>330</v>
      </c>
      <c r="C327" s="303">
        <f>IFERROR(VLOOKUP(A327,[3]表10支出预算!$A$4:$F$2222,5,FALSE),0)</f>
        <v>47</v>
      </c>
      <c r="D327" s="303">
        <f>IFERROR(VLOOKUP(A327,[3]表10支出预算!$A$4:$F$2222,6,FALSE),0)</f>
        <v>56</v>
      </c>
      <c r="E327" s="442">
        <f t="shared" si="17"/>
        <v>0.191</v>
      </c>
      <c r="F327" s="273" t="str">
        <f t="shared" si="15"/>
        <v>是</v>
      </c>
      <c r="G327" s="150" t="str">
        <f t="shared" si="16"/>
        <v>项</v>
      </c>
    </row>
    <row r="328" ht="36" customHeight="1" spans="1:7">
      <c r="A328" s="440">
        <v>20407</v>
      </c>
      <c r="B328" s="298" t="s">
        <v>331</v>
      </c>
      <c r="C328" s="299">
        <f>IFERROR(VLOOKUP(A328,[3]表10支出预算!$A$4:$F$2222,5,FALSE),0)</f>
        <v>0</v>
      </c>
      <c r="D328" s="299">
        <f>IFERROR(VLOOKUP(A328,[3]表10支出预算!$A$4:$F$2222,6,FALSE),0)</f>
        <v>0</v>
      </c>
      <c r="E328" s="300">
        <f t="shared" si="17"/>
        <v>0</v>
      </c>
      <c r="F328" s="273" t="str">
        <f t="shared" si="15"/>
        <v>否</v>
      </c>
      <c r="G328" s="150" t="str">
        <f t="shared" si="16"/>
        <v>款</v>
      </c>
    </row>
    <row r="329" ht="36" customHeight="1" spans="1:7">
      <c r="A329" s="441">
        <v>2040701</v>
      </c>
      <c r="B329" s="302" t="s">
        <v>137</v>
      </c>
      <c r="C329" s="303">
        <f>IFERROR(VLOOKUP(A329,[3]表10支出预算!$A$4:$F$2222,5,FALSE),0)</f>
        <v>0</v>
      </c>
      <c r="D329" s="303">
        <f>IFERROR(VLOOKUP(A329,[3]表10支出预算!$A$4:$F$2222,6,FALSE),0)</f>
        <v>0</v>
      </c>
      <c r="E329" s="442">
        <f t="shared" si="17"/>
        <v>0</v>
      </c>
      <c r="F329" s="273" t="str">
        <f t="shared" si="15"/>
        <v>否</v>
      </c>
      <c r="G329" s="150" t="str">
        <f t="shared" si="16"/>
        <v>项</v>
      </c>
    </row>
    <row r="330" ht="36" customHeight="1" spans="1:7">
      <c r="A330" s="441">
        <v>2040702</v>
      </c>
      <c r="B330" s="302" t="s">
        <v>138</v>
      </c>
      <c r="C330" s="303">
        <f>IFERROR(VLOOKUP(A330,[3]表10支出预算!$A$4:$F$2222,5,FALSE),0)</f>
        <v>0</v>
      </c>
      <c r="D330" s="303">
        <f>IFERROR(VLOOKUP(A330,[3]表10支出预算!$A$4:$F$2222,6,FALSE),0)</f>
        <v>0</v>
      </c>
      <c r="E330" s="442">
        <f t="shared" si="17"/>
        <v>0</v>
      </c>
      <c r="F330" s="273" t="str">
        <f t="shared" si="15"/>
        <v>否</v>
      </c>
      <c r="G330" s="150" t="str">
        <f t="shared" si="16"/>
        <v>项</v>
      </c>
    </row>
    <row r="331" ht="36" customHeight="1" spans="1:7">
      <c r="A331" s="441">
        <v>2040703</v>
      </c>
      <c r="B331" s="302" t="s">
        <v>139</v>
      </c>
      <c r="C331" s="303">
        <f>IFERROR(VLOOKUP(A331,[3]表10支出预算!$A$4:$F$2222,5,FALSE),0)</f>
        <v>0</v>
      </c>
      <c r="D331" s="303">
        <f>IFERROR(VLOOKUP(A331,[3]表10支出预算!$A$4:$F$2222,6,FALSE),0)</f>
        <v>0</v>
      </c>
      <c r="E331" s="442">
        <f t="shared" si="17"/>
        <v>0</v>
      </c>
      <c r="F331" s="273" t="str">
        <f t="shared" si="15"/>
        <v>否</v>
      </c>
      <c r="G331" s="150" t="str">
        <f t="shared" si="16"/>
        <v>项</v>
      </c>
    </row>
    <row r="332" ht="36" customHeight="1" spans="1:7">
      <c r="A332" s="441">
        <v>2040704</v>
      </c>
      <c r="B332" s="302" t="s">
        <v>332</v>
      </c>
      <c r="C332" s="303">
        <f>IFERROR(VLOOKUP(A332,[3]表10支出预算!$A$4:$F$2222,5,FALSE),0)</f>
        <v>0</v>
      </c>
      <c r="D332" s="303">
        <f>IFERROR(VLOOKUP(A332,[3]表10支出预算!$A$4:$F$2222,6,FALSE),0)</f>
        <v>0</v>
      </c>
      <c r="E332" s="442">
        <f t="shared" si="17"/>
        <v>0</v>
      </c>
      <c r="F332" s="273" t="str">
        <f t="shared" si="15"/>
        <v>否</v>
      </c>
      <c r="G332" s="150" t="str">
        <f t="shared" si="16"/>
        <v>项</v>
      </c>
    </row>
    <row r="333" ht="36" customHeight="1" spans="1:7">
      <c r="A333" s="441">
        <v>2040705</v>
      </c>
      <c r="B333" s="302" t="s">
        <v>333</v>
      </c>
      <c r="C333" s="303">
        <f>IFERROR(VLOOKUP(A333,[3]表10支出预算!$A$4:$F$2222,5,FALSE),0)</f>
        <v>0</v>
      </c>
      <c r="D333" s="303">
        <f>IFERROR(VLOOKUP(A333,[3]表10支出预算!$A$4:$F$2222,6,FALSE),0)</f>
        <v>0</v>
      </c>
      <c r="E333" s="442">
        <f t="shared" si="17"/>
        <v>0</v>
      </c>
      <c r="F333" s="273" t="str">
        <f t="shared" si="15"/>
        <v>否</v>
      </c>
      <c r="G333" s="150" t="str">
        <f t="shared" si="16"/>
        <v>项</v>
      </c>
    </row>
    <row r="334" ht="36" customHeight="1" spans="1:7">
      <c r="A334" s="441">
        <v>2040706</v>
      </c>
      <c r="B334" s="302" t="s">
        <v>334</v>
      </c>
      <c r="C334" s="303">
        <f>IFERROR(VLOOKUP(A334,[3]表10支出预算!$A$4:$F$2222,5,FALSE),0)</f>
        <v>0</v>
      </c>
      <c r="D334" s="303">
        <f>IFERROR(VLOOKUP(A334,[3]表10支出预算!$A$4:$F$2222,6,FALSE),0)</f>
        <v>0</v>
      </c>
      <c r="E334" s="442">
        <f t="shared" si="17"/>
        <v>0</v>
      </c>
      <c r="F334" s="273" t="str">
        <f t="shared" si="15"/>
        <v>否</v>
      </c>
      <c r="G334" s="150" t="str">
        <f t="shared" si="16"/>
        <v>项</v>
      </c>
    </row>
    <row r="335" ht="36" customHeight="1" spans="1:7">
      <c r="A335" s="441">
        <v>2040707</v>
      </c>
      <c r="B335" s="302" t="s">
        <v>178</v>
      </c>
      <c r="C335" s="303">
        <f>IFERROR(VLOOKUP(A335,[3]表10支出预算!$A$4:$F$2222,5,FALSE),0)</f>
        <v>0</v>
      </c>
      <c r="D335" s="303">
        <f>IFERROR(VLOOKUP(A335,[3]表10支出预算!$A$4:$F$2222,6,FALSE),0)</f>
        <v>0</v>
      </c>
      <c r="E335" s="442">
        <f t="shared" si="17"/>
        <v>0</v>
      </c>
      <c r="F335" s="273" t="str">
        <f t="shared" si="15"/>
        <v>否</v>
      </c>
      <c r="G335" s="150" t="str">
        <f t="shared" si="16"/>
        <v>项</v>
      </c>
    </row>
    <row r="336" ht="36" customHeight="1" spans="1:7">
      <c r="A336" s="441">
        <v>2040750</v>
      </c>
      <c r="B336" s="302" t="s">
        <v>146</v>
      </c>
      <c r="C336" s="303">
        <f>IFERROR(VLOOKUP(A336,[3]表10支出预算!$A$4:$F$2222,5,FALSE),0)</f>
        <v>0</v>
      </c>
      <c r="D336" s="303">
        <f>IFERROR(VLOOKUP(A336,[3]表10支出预算!$A$4:$F$2222,6,FALSE),0)</f>
        <v>0</v>
      </c>
      <c r="E336" s="442">
        <f t="shared" si="17"/>
        <v>0</v>
      </c>
      <c r="F336" s="273" t="str">
        <f t="shared" si="15"/>
        <v>否</v>
      </c>
      <c r="G336" s="150" t="str">
        <f t="shared" si="16"/>
        <v>项</v>
      </c>
    </row>
    <row r="337" ht="36" customHeight="1" spans="1:7">
      <c r="A337" s="441">
        <v>2040799</v>
      </c>
      <c r="B337" s="302" t="s">
        <v>335</v>
      </c>
      <c r="C337" s="303">
        <f>IFERROR(VLOOKUP(A337,[3]表10支出预算!$A$4:$F$2222,5,FALSE),0)</f>
        <v>0</v>
      </c>
      <c r="D337" s="303">
        <f>IFERROR(VLOOKUP(A337,[3]表10支出预算!$A$4:$F$2222,6,FALSE),0)</f>
        <v>0</v>
      </c>
      <c r="E337" s="442">
        <f t="shared" si="17"/>
        <v>0</v>
      </c>
      <c r="F337" s="273" t="str">
        <f t="shared" si="15"/>
        <v>否</v>
      </c>
      <c r="G337" s="150" t="str">
        <f t="shared" si="16"/>
        <v>项</v>
      </c>
    </row>
    <row r="338" ht="36" customHeight="1" spans="1:7">
      <c r="A338" s="440">
        <v>20408</v>
      </c>
      <c r="B338" s="298" t="s">
        <v>336</v>
      </c>
      <c r="C338" s="299">
        <f>IFERROR(VLOOKUP(A338,[3]表10支出预算!$A$4:$F$2222,5,FALSE),0)</f>
        <v>0</v>
      </c>
      <c r="D338" s="299">
        <f>IFERROR(VLOOKUP(A338,[3]表10支出预算!$A$4:$F$2222,6,FALSE),0)</f>
        <v>0</v>
      </c>
      <c r="E338" s="300">
        <f t="shared" si="17"/>
        <v>0</v>
      </c>
      <c r="F338" s="273" t="str">
        <f t="shared" si="15"/>
        <v>否</v>
      </c>
      <c r="G338" s="150" t="str">
        <f t="shared" si="16"/>
        <v>款</v>
      </c>
    </row>
    <row r="339" ht="36" customHeight="1" spans="1:7">
      <c r="A339" s="441">
        <v>2040801</v>
      </c>
      <c r="B339" s="302" t="s">
        <v>137</v>
      </c>
      <c r="C339" s="303">
        <f>IFERROR(VLOOKUP(A339,[3]表10支出预算!$A$4:$F$2222,5,FALSE),0)</f>
        <v>0</v>
      </c>
      <c r="D339" s="303">
        <f>IFERROR(VLOOKUP(A339,[3]表10支出预算!$A$4:$F$2222,6,FALSE),0)</f>
        <v>0</v>
      </c>
      <c r="E339" s="442">
        <f t="shared" si="17"/>
        <v>0</v>
      </c>
      <c r="F339" s="273" t="str">
        <f t="shared" si="15"/>
        <v>否</v>
      </c>
      <c r="G339" s="150" t="str">
        <f t="shared" si="16"/>
        <v>项</v>
      </c>
    </row>
    <row r="340" ht="36" customHeight="1" spans="1:7">
      <c r="A340" s="441">
        <v>2040802</v>
      </c>
      <c r="B340" s="302" t="s">
        <v>138</v>
      </c>
      <c r="C340" s="303">
        <f>IFERROR(VLOOKUP(A340,[3]表10支出预算!$A$4:$F$2222,5,FALSE),0)</f>
        <v>0</v>
      </c>
      <c r="D340" s="303">
        <f>IFERROR(VLOOKUP(A340,[3]表10支出预算!$A$4:$F$2222,6,FALSE),0)</f>
        <v>0</v>
      </c>
      <c r="E340" s="442">
        <f t="shared" si="17"/>
        <v>0</v>
      </c>
      <c r="F340" s="273" t="str">
        <f t="shared" si="15"/>
        <v>否</v>
      </c>
      <c r="G340" s="150" t="str">
        <f t="shared" si="16"/>
        <v>项</v>
      </c>
    </row>
    <row r="341" ht="36" customHeight="1" spans="1:7">
      <c r="A341" s="441">
        <v>2040803</v>
      </c>
      <c r="B341" s="302" t="s">
        <v>139</v>
      </c>
      <c r="C341" s="303">
        <f>IFERROR(VLOOKUP(A341,[3]表10支出预算!$A$4:$F$2222,5,FALSE),0)</f>
        <v>0</v>
      </c>
      <c r="D341" s="303">
        <f>IFERROR(VLOOKUP(A341,[3]表10支出预算!$A$4:$F$2222,6,FALSE),0)</f>
        <v>0</v>
      </c>
      <c r="E341" s="442">
        <f t="shared" si="17"/>
        <v>0</v>
      </c>
      <c r="F341" s="273" t="str">
        <f t="shared" si="15"/>
        <v>否</v>
      </c>
      <c r="G341" s="150" t="str">
        <f t="shared" si="16"/>
        <v>项</v>
      </c>
    </row>
    <row r="342" ht="36" customHeight="1" spans="1:7">
      <c r="A342" s="441">
        <v>2040804</v>
      </c>
      <c r="B342" s="302" t="s">
        <v>337</v>
      </c>
      <c r="C342" s="303">
        <f>IFERROR(VLOOKUP(A342,[3]表10支出预算!$A$4:$F$2222,5,FALSE),0)</f>
        <v>0</v>
      </c>
      <c r="D342" s="303">
        <f>IFERROR(VLOOKUP(A342,[3]表10支出预算!$A$4:$F$2222,6,FALSE),0)</f>
        <v>0</v>
      </c>
      <c r="E342" s="442">
        <f t="shared" si="17"/>
        <v>0</v>
      </c>
      <c r="F342" s="273" t="str">
        <f t="shared" si="15"/>
        <v>否</v>
      </c>
      <c r="G342" s="150" t="str">
        <f t="shared" si="16"/>
        <v>项</v>
      </c>
    </row>
    <row r="343" ht="36" customHeight="1" spans="1:7">
      <c r="A343" s="441">
        <v>2040805</v>
      </c>
      <c r="B343" s="302" t="s">
        <v>338</v>
      </c>
      <c r="C343" s="303">
        <f>IFERROR(VLOOKUP(A343,[3]表10支出预算!$A$4:$F$2222,5,FALSE),0)</f>
        <v>0</v>
      </c>
      <c r="D343" s="303">
        <f>IFERROR(VLOOKUP(A343,[3]表10支出预算!$A$4:$F$2222,6,FALSE),0)</f>
        <v>0</v>
      </c>
      <c r="E343" s="442">
        <f t="shared" si="17"/>
        <v>0</v>
      </c>
      <c r="F343" s="273" t="str">
        <f t="shared" si="15"/>
        <v>否</v>
      </c>
      <c r="G343" s="150" t="str">
        <f t="shared" si="16"/>
        <v>项</v>
      </c>
    </row>
    <row r="344" ht="36" customHeight="1" spans="1:7">
      <c r="A344" s="441">
        <v>2040806</v>
      </c>
      <c r="B344" s="302" t="s">
        <v>339</v>
      </c>
      <c r="C344" s="303">
        <f>IFERROR(VLOOKUP(A344,[3]表10支出预算!$A$4:$F$2222,5,FALSE),0)</f>
        <v>0</v>
      </c>
      <c r="D344" s="303">
        <f>IFERROR(VLOOKUP(A344,[3]表10支出预算!$A$4:$F$2222,6,FALSE),0)</f>
        <v>0</v>
      </c>
      <c r="E344" s="442">
        <f t="shared" si="17"/>
        <v>0</v>
      </c>
      <c r="F344" s="273" t="str">
        <f t="shared" si="15"/>
        <v>否</v>
      </c>
      <c r="G344" s="150" t="str">
        <f t="shared" si="16"/>
        <v>项</v>
      </c>
    </row>
    <row r="345" ht="36" customHeight="1" spans="1:7">
      <c r="A345" s="441">
        <v>2040807</v>
      </c>
      <c r="B345" s="302" t="s">
        <v>178</v>
      </c>
      <c r="C345" s="303">
        <f>IFERROR(VLOOKUP(A345,[3]表10支出预算!$A$4:$F$2222,5,FALSE),0)</f>
        <v>0</v>
      </c>
      <c r="D345" s="303">
        <f>IFERROR(VLOOKUP(A345,[3]表10支出预算!$A$4:$F$2222,6,FALSE),0)</f>
        <v>0</v>
      </c>
      <c r="E345" s="442">
        <f t="shared" si="17"/>
        <v>0</v>
      </c>
      <c r="F345" s="273" t="str">
        <f t="shared" si="15"/>
        <v>否</v>
      </c>
      <c r="G345" s="150" t="str">
        <f t="shared" si="16"/>
        <v>项</v>
      </c>
    </row>
    <row r="346" ht="36" customHeight="1" spans="1:7">
      <c r="A346" s="441">
        <v>2040850</v>
      </c>
      <c r="B346" s="302" t="s">
        <v>146</v>
      </c>
      <c r="C346" s="303">
        <f>IFERROR(VLOOKUP(A346,[3]表10支出预算!$A$4:$F$2222,5,FALSE),0)</f>
        <v>0</v>
      </c>
      <c r="D346" s="303">
        <f>IFERROR(VLOOKUP(A346,[3]表10支出预算!$A$4:$F$2222,6,FALSE),0)</f>
        <v>0</v>
      </c>
      <c r="E346" s="442">
        <f t="shared" si="17"/>
        <v>0</v>
      </c>
      <c r="F346" s="273" t="str">
        <f t="shared" si="15"/>
        <v>否</v>
      </c>
      <c r="G346" s="150" t="str">
        <f t="shared" si="16"/>
        <v>项</v>
      </c>
    </row>
    <row r="347" ht="36" customHeight="1" spans="1:7">
      <c r="A347" s="441">
        <v>2040899</v>
      </c>
      <c r="B347" s="302" t="s">
        <v>340</v>
      </c>
      <c r="C347" s="303">
        <f>IFERROR(VLOOKUP(A347,[3]表10支出预算!$A$4:$F$2222,5,FALSE),0)</f>
        <v>0</v>
      </c>
      <c r="D347" s="303">
        <f>IFERROR(VLOOKUP(A347,[3]表10支出预算!$A$4:$F$2222,6,FALSE),0)</f>
        <v>0</v>
      </c>
      <c r="E347" s="442">
        <f t="shared" si="17"/>
        <v>0</v>
      </c>
      <c r="F347" s="273" t="str">
        <f t="shared" si="15"/>
        <v>否</v>
      </c>
      <c r="G347" s="150" t="str">
        <f t="shared" si="16"/>
        <v>项</v>
      </c>
    </row>
    <row r="348" ht="36" customHeight="1" spans="1:7">
      <c r="A348" s="440">
        <v>20409</v>
      </c>
      <c r="B348" s="298" t="s">
        <v>341</v>
      </c>
      <c r="C348" s="299">
        <f>IFERROR(VLOOKUP(A348,[3]表10支出预算!$A$4:$F$2222,5,FALSE),0)</f>
        <v>0</v>
      </c>
      <c r="D348" s="299">
        <f>IFERROR(VLOOKUP(A348,[3]表10支出预算!$A$4:$F$2222,6,FALSE),0)</f>
        <v>0</v>
      </c>
      <c r="E348" s="300">
        <f t="shared" si="17"/>
        <v>0</v>
      </c>
      <c r="F348" s="273" t="str">
        <f t="shared" si="15"/>
        <v>否</v>
      </c>
      <c r="G348" s="150" t="str">
        <f t="shared" si="16"/>
        <v>款</v>
      </c>
    </row>
    <row r="349" ht="36" customHeight="1" spans="1:7">
      <c r="A349" s="441">
        <v>2040901</v>
      </c>
      <c r="B349" s="302" t="s">
        <v>137</v>
      </c>
      <c r="C349" s="303">
        <f>IFERROR(VLOOKUP(A349,[3]表10支出预算!$A$4:$F$2222,5,FALSE),0)</f>
        <v>0</v>
      </c>
      <c r="D349" s="303">
        <f>IFERROR(VLOOKUP(A349,[3]表10支出预算!$A$4:$F$2222,6,FALSE),0)</f>
        <v>0</v>
      </c>
      <c r="E349" s="442">
        <f t="shared" si="17"/>
        <v>0</v>
      </c>
      <c r="F349" s="273" t="str">
        <f t="shared" si="15"/>
        <v>否</v>
      </c>
      <c r="G349" s="150" t="str">
        <f t="shared" si="16"/>
        <v>项</v>
      </c>
    </row>
    <row r="350" ht="36" customHeight="1" spans="1:7">
      <c r="A350" s="441">
        <v>2040902</v>
      </c>
      <c r="B350" s="302" t="s">
        <v>138</v>
      </c>
      <c r="C350" s="303">
        <f>IFERROR(VLOOKUP(A350,[3]表10支出预算!$A$4:$F$2222,5,FALSE),0)</f>
        <v>0</v>
      </c>
      <c r="D350" s="303">
        <f>IFERROR(VLOOKUP(A350,[3]表10支出预算!$A$4:$F$2222,6,FALSE),0)</f>
        <v>0</v>
      </c>
      <c r="E350" s="442">
        <f t="shared" si="17"/>
        <v>0</v>
      </c>
      <c r="F350" s="273" t="str">
        <f t="shared" si="15"/>
        <v>否</v>
      </c>
      <c r="G350" s="150" t="str">
        <f t="shared" si="16"/>
        <v>项</v>
      </c>
    </row>
    <row r="351" ht="36" customHeight="1" spans="1:7">
      <c r="A351" s="441">
        <v>2040903</v>
      </c>
      <c r="B351" s="302" t="s">
        <v>139</v>
      </c>
      <c r="C351" s="303">
        <f>IFERROR(VLOOKUP(A351,[3]表10支出预算!$A$4:$F$2222,5,FALSE),0)</f>
        <v>0</v>
      </c>
      <c r="D351" s="303">
        <f>IFERROR(VLOOKUP(A351,[3]表10支出预算!$A$4:$F$2222,6,FALSE),0)</f>
        <v>0</v>
      </c>
      <c r="E351" s="442">
        <f t="shared" si="17"/>
        <v>0</v>
      </c>
      <c r="F351" s="273" t="str">
        <f t="shared" si="15"/>
        <v>否</v>
      </c>
      <c r="G351" s="150" t="str">
        <f t="shared" si="16"/>
        <v>项</v>
      </c>
    </row>
    <row r="352" ht="36" customHeight="1" spans="1:7">
      <c r="A352" s="441">
        <v>2040904</v>
      </c>
      <c r="B352" s="302" t="s">
        <v>342</v>
      </c>
      <c r="C352" s="303">
        <f>IFERROR(VLOOKUP(A352,[3]表10支出预算!$A$4:$F$2222,5,FALSE),0)</f>
        <v>0</v>
      </c>
      <c r="D352" s="303">
        <f>IFERROR(VLOOKUP(A352,[3]表10支出预算!$A$4:$F$2222,6,FALSE),0)</f>
        <v>0</v>
      </c>
      <c r="E352" s="442">
        <f t="shared" si="17"/>
        <v>0</v>
      </c>
      <c r="F352" s="273" t="str">
        <f t="shared" si="15"/>
        <v>否</v>
      </c>
      <c r="G352" s="150" t="str">
        <f t="shared" si="16"/>
        <v>项</v>
      </c>
    </row>
    <row r="353" ht="36" customHeight="1" spans="1:7">
      <c r="A353" s="441">
        <v>2040905</v>
      </c>
      <c r="B353" s="302" t="s">
        <v>343</v>
      </c>
      <c r="C353" s="303">
        <f>IFERROR(VLOOKUP(A353,[3]表10支出预算!$A$4:$F$2222,5,FALSE),0)</f>
        <v>0</v>
      </c>
      <c r="D353" s="303">
        <f>IFERROR(VLOOKUP(A353,[3]表10支出预算!$A$4:$F$2222,6,FALSE),0)</f>
        <v>0</v>
      </c>
      <c r="E353" s="442">
        <f t="shared" si="17"/>
        <v>0</v>
      </c>
      <c r="F353" s="273" t="str">
        <f t="shared" si="15"/>
        <v>否</v>
      </c>
      <c r="G353" s="150" t="str">
        <f t="shared" si="16"/>
        <v>项</v>
      </c>
    </row>
    <row r="354" ht="36" customHeight="1" spans="1:7">
      <c r="A354" s="441">
        <v>2040950</v>
      </c>
      <c r="B354" s="302" t="s">
        <v>146</v>
      </c>
      <c r="C354" s="303">
        <f>IFERROR(VLOOKUP(A354,[3]表10支出预算!$A$4:$F$2222,5,FALSE),0)</f>
        <v>0</v>
      </c>
      <c r="D354" s="303">
        <f>IFERROR(VLOOKUP(A354,[3]表10支出预算!$A$4:$F$2222,6,FALSE),0)</f>
        <v>0</v>
      </c>
      <c r="E354" s="442">
        <f t="shared" si="17"/>
        <v>0</v>
      </c>
      <c r="F354" s="273" t="str">
        <f t="shared" si="15"/>
        <v>否</v>
      </c>
      <c r="G354" s="150" t="str">
        <f t="shared" si="16"/>
        <v>项</v>
      </c>
    </row>
    <row r="355" ht="36" customHeight="1" spans="1:7">
      <c r="A355" s="441">
        <v>2040999</v>
      </c>
      <c r="B355" s="302" t="s">
        <v>344</v>
      </c>
      <c r="C355" s="303">
        <f>IFERROR(VLOOKUP(A355,[3]表10支出预算!$A$4:$F$2222,5,FALSE),0)</f>
        <v>0</v>
      </c>
      <c r="D355" s="303">
        <f>IFERROR(VLOOKUP(A355,[3]表10支出预算!$A$4:$F$2222,6,FALSE),0)</f>
        <v>0</v>
      </c>
      <c r="E355" s="442">
        <f t="shared" si="17"/>
        <v>0</v>
      </c>
      <c r="F355" s="273" t="str">
        <f t="shared" si="15"/>
        <v>否</v>
      </c>
      <c r="G355" s="150" t="str">
        <f t="shared" si="16"/>
        <v>项</v>
      </c>
    </row>
    <row r="356" ht="36" customHeight="1" spans="1:7">
      <c r="A356" s="440">
        <v>20410</v>
      </c>
      <c r="B356" s="298" t="s">
        <v>345</v>
      </c>
      <c r="C356" s="299">
        <f>IFERROR(VLOOKUP(A356,[3]表10支出预算!$A$4:$F$2222,5,FALSE),0)</f>
        <v>0</v>
      </c>
      <c r="D356" s="299">
        <f>IFERROR(VLOOKUP(A356,[3]表10支出预算!$A$4:$F$2222,6,FALSE),0)</f>
        <v>0</v>
      </c>
      <c r="E356" s="300">
        <f t="shared" si="17"/>
        <v>0</v>
      </c>
      <c r="F356" s="273" t="str">
        <f t="shared" si="15"/>
        <v>否</v>
      </c>
      <c r="G356" s="150" t="str">
        <f t="shared" si="16"/>
        <v>款</v>
      </c>
    </row>
    <row r="357" ht="36" customHeight="1" spans="1:7">
      <c r="A357" s="441">
        <v>2041001</v>
      </c>
      <c r="B357" s="302" t="s">
        <v>137</v>
      </c>
      <c r="C357" s="303">
        <f>IFERROR(VLOOKUP(A357,[3]表10支出预算!$A$4:$F$2222,5,FALSE),0)</f>
        <v>0</v>
      </c>
      <c r="D357" s="303">
        <f>IFERROR(VLOOKUP(A357,[3]表10支出预算!$A$4:$F$2222,6,FALSE),0)</f>
        <v>0</v>
      </c>
      <c r="E357" s="442">
        <f t="shared" si="17"/>
        <v>0</v>
      </c>
      <c r="F357" s="273" t="str">
        <f t="shared" si="15"/>
        <v>否</v>
      </c>
      <c r="G357" s="150" t="str">
        <f t="shared" si="16"/>
        <v>项</v>
      </c>
    </row>
    <row r="358" ht="36" customHeight="1" spans="1:7">
      <c r="A358" s="441">
        <v>2041002</v>
      </c>
      <c r="B358" s="302" t="s">
        <v>138</v>
      </c>
      <c r="C358" s="303">
        <f>IFERROR(VLOOKUP(A358,[3]表10支出预算!$A$4:$F$2222,5,FALSE),0)</f>
        <v>0</v>
      </c>
      <c r="D358" s="303">
        <f>IFERROR(VLOOKUP(A358,[3]表10支出预算!$A$4:$F$2222,6,FALSE),0)</f>
        <v>0</v>
      </c>
      <c r="E358" s="442">
        <f t="shared" si="17"/>
        <v>0</v>
      </c>
      <c r="F358" s="273" t="str">
        <f t="shared" si="15"/>
        <v>否</v>
      </c>
      <c r="G358" s="150" t="str">
        <f t="shared" si="16"/>
        <v>项</v>
      </c>
    </row>
    <row r="359" ht="36" customHeight="1" spans="1:7">
      <c r="A359" s="441">
        <v>2041006</v>
      </c>
      <c r="B359" s="302" t="s">
        <v>178</v>
      </c>
      <c r="C359" s="303">
        <f>IFERROR(VLOOKUP(A359,[3]表10支出预算!$A$4:$F$2222,5,FALSE),0)</f>
        <v>0</v>
      </c>
      <c r="D359" s="303">
        <f>IFERROR(VLOOKUP(A359,[3]表10支出预算!$A$4:$F$2222,6,FALSE),0)</f>
        <v>0</v>
      </c>
      <c r="E359" s="442">
        <f t="shared" si="17"/>
        <v>0</v>
      </c>
      <c r="F359" s="273" t="str">
        <f t="shared" si="15"/>
        <v>否</v>
      </c>
      <c r="G359" s="150" t="str">
        <f t="shared" si="16"/>
        <v>项</v>
      </c>
    </row>
    <row r="360" ht="36" customHeight="1" spans="1:7">
      <c r="A360" s="441">
        <v>2041007</v>
      </c>
      <c r="B360" s="302" t="s">
        <v>346</v>
      </c>
      <c r="C360" s="303">
        <f>IFERROR(VLOOKUP(A360,[3]表10支出预算!$A$4:$F$2222,5,FALSE),0)</f>
        <v>0</v>
      </c>
      <c r="D360" s="303">
        <f>IFERROR(VLOOKUP(A360,[3]表10支出预算!$A$4:$F$2222,6,FALSE),0)</f>
        <v>0</v>
      </c>
      <c r="E360" s="442">
        <f t="shared" si="17"/>
        <v>0</v>
      </c>
      <c r="F360" s="273" t="str">
        <f t="shared" si="15"/>
        <v>否</v>
      </c>
      <c r="G360" s="150" t="str">
        <f t="shared" si="16"/>
        <v>项</v>
      </c>
    </row>
    <row r="361" ht="36" customHeight="1" spans="1:7">
      <c r="A361" s="441">
        <v>2041099</v>
      </c>
      <c r="B361" s="302" t="s">
        <v>347</v>
      </c>
      <c r="C361" s="303">
        <f>IFERROR(VLOOKUP(A361,[3]表10支出预算!$A$4:$F$2222,5,FALSE),0)</f>
        <v>0</v>
      </c>
      <c r="D361" s="303">
        <f>IFERROR(VLOOKUP(A361,[3]表10支出预算!$A$4:$F$2222,6,FALSE),0)</f>
        <v>0</v>
      </c>
      <c r="E361" s="442">
        <f t="shared" si="17"/>
        <v>0</v>
      </c>
      <c r="F361" s="273" t="str">
        <f t="shared" si="15"/>
        <v>否</v>
      </c>
      <c r="G361" s="150" t="str">
        <f t="shared" si="16"/>
        <v>项</v>
      </c>
    </row>
    <row r="362" ht="36" customHeight="1" spans="1:7">
      <c r="A362" s="440">
        <v>20499</v>
      </c>
      <c r="B362" s="298" t="s">
        <v>348</v>
      </c>
      <c r="C362" s="299">
        <f>IFERROR(VLOOKUP(A362,[3]表10支出预算!$A$4:$F$2222,5,FALSE),0)</f>
        <v>289</v>
      </c>
      <c r="D362" s="299">
        <f>IFERROR(VLOOKUP(A362,[3]表10支出预算!$A$4:$F$2222,6,FALSE),0)</f>
        <v>120</v>
      </c>
      <c r="E362" s="300">
        <f t="shared" si="17"/>
        <v>-0.585</v>
      </c>
      <c r="F362" s="273" t="str">
        <f t="shared" si="15"/>
        <v>是</v>
      </c>
      <c r="G362" s="150" t="str">
        <f t="shared" si="16"/>
        <v>款</v>
      </c>
    </row>
    <row r="363" ht="36" customHeight="1" spans="1:7">
      <c r="A363" s="445">
        <v>2049902</v>
      </c>
      <c r="B363" s="302" t="s">
        <v>349</v>
      </c>
      <c r="C363" s="303">
        <f>IFERROR(VLOOKUP(A363,[3]表10支出预算!$A$4:$F$2222,5,FALSE),0)</f>
        <v>72</v>
      </c>
      <c r="D363" s="303">
        <f>IFERROR(VLOOKUP(A363,[3]表10支出预算!$A$4:$F$2222,6,FALSE),0)</f>
        <v>50</v>
      </c>
      <c r="E363" s="442">
        <f t="shared" si="17"/>
        <v>-0.306</v>
      </c>
      <c r="F363" s="273" t="str">
        <f t="shared" si="15"/>
        <v>是</v>
      </c>
      <c r="G363" s="150" t="str">
        <f t="shared" si="16"/>
        <v>项</v>
      </c>
    </row>
    <row r="364" ht="36" customHeight="1" spans="1:7">
      <c r="A364" s="452">
        <v>2049999</v>
      </c>
      <c r="B364" s="302" t="s">
        <v>350</v>
      </c>
      <c r="C364" s="303">
        <f>IFERROR(VLOOKUP(A364,[3]表10支出预算!$A$4:$F$2222,5,FALSE),0)</f>
        <v>217</v>
      </c>
      <c r="D364" s="303">
        <f>IFERROR(VLOOKUP(A364,[3]表10支出预算!$A$4:$F$2222,6,FALSE),0)</f>
        <v>70</v>
      </c>
      <c r="E364" s="442">
        <f t="shared" si="17"/>
        <v>-0.677</v>
      </c>
      <c r="F364" s="273" t="str">
        <f t="shared" si="15"/>
        <v>是</v>
      </c>
      <c r="G364" s="150" t="str">
        <f t="shared" si="16"/>
        <v>项</v>
      </c>
    </row>
    <row r="365" ht="36" customHeight="1" spans="1:7">
      <c r="A365" s="453" t="s">
        <v>351</v>
      </c>
      <c r="B365" s="447" t="s">
        <v>277</v>
      </c>
      <c r="C365" s="448">
        <f>IFERROR(VLOOKUP(A365,[3]表10支出预算!$A$4:$F$2222,5,FALSE),0)</f>
        <v>0</v>
      </c>
      <c r="D365" s="448">
        <f>IFERROR(VLOOKUP(A365,[3]表10支出预算!$A$4:$F$2222,6,FALSE),0)</f>
        <v>0</v>
      </c>
      <c r="E365" s="300">
        <f t="shared" si="17"/>
        <v>0</v>
      </c>
      <c r="F365" s="273" t="str">
        <f t="shared" si="15"/>
        <v>否</v>
      </c>
      <c r="G365" s="150" t="str">
        <f t="shared" si="16"/>
        <v>项</v>
      </c>
    </row>
    <row r="366" ht="36" customHeight="1" spans="1:7">
      <c r="A366" s="453" t="s">
        <v>352</v>
      </c>
      <c r="B366" s="447" t="s">
        <v>353</v>
      </c>
      <c r="C366" s="448">
        <f>IFERROR(VLOOKUP(A366,[3]表10支出预算!$A$4:$F$2222,5,FALSE),0)</f>
        <v>0</v>
      </c>
      <c r="D366" s="448">
        <f>IFERROR(VLOOKUP(A366,[3]表10支出预算!$A$4:$F$2222,6,FALSE),0)</f>
        <v>0</v>
      </c>
      <c r="E366" s="300">
        <f t="shared" si="17"/>
        <v>0</v>
      </c>
      <c r="F366" s="273" t="str">
        <f t="shared" si="15"/>
        <v>否</v>
      </c>
      <c r="G366" s="150" t="str">
        <f t="shared" si="16"/>
        <v>项</v>
      </c>
    </row>
    <row r="367" ht="36" customHeight="1" spans="1:7">
      <c r="A367" s="440">
        <v>205</v>
      </c>
      <c r="B367" s="298" t="s">
        <v>77</v>
      </c>
      <c r="C367" s="299">
        <f>IFERROR(VLOOKUP(A367,[3]表10支出预算!$A$4:$F$2222,5,FALSE),0)</f>
        <v>75069</v>
      </c>
      <c r="D367" s="299">
        <f>IFERROR(VLOOKUP(A367,[3]表10支出预算!$A$4:$F$2222,6,FALSE),0)</f>
        <v>75178</v>
      </c>
      <c r="E367" s="300">
        <f t="shared" si="17"/>
        <v>0.001</v>
      </c>
      <c r="F367" s="273" t="str">
        <f t="shared" si="15"/>
        <v>是</v>
      </c>
      <c r="G367" s="150" t="str">
        <f t="shared" si="16"/>
        <v>类</v>
      </c>
    </row>
    <row r="368" ht="36" customHeight="1" spans="1:7">
      <c r="A368" s="440">
        <v>20501</v>
      </c>
      <c r="B368" s="298" t="s">
        <v>354</v>
      </c>
      <c r="C368" s="299">
        <f>IFERROR(VLOOKUP(A368,[3]表10支出预算!$A$4:$F$2222,5,FALSE),0)</f>
        <v>1027</v>
      </c>
      <c r="D368" s="299">
        <f>IFERROR(VLOOKUP(A368,[3]表10支出预算!$A$4:$F$2222,6,FALSE),0)</f>
        <v>992</v>
      </c>
      <c r="E368" s="300">
        <f t="shared" si="17"/>
        <v>-0.034</v>
      </c>
      <c r="F368" s="273" t="str">
        <f t="shared" si="15"/>
        <v>是</v>
      </c>
      <c r="G368" s="150" t="str">
        <f t="shared" si="16"/>
        <v>款</v>
      </c>
    </row>
    <row r="369" ht="36" customHeight="1" spans="1:7">
      <c r="A369" s="441">
        <v>2050101</v>
      </c>
      <c r="B369" s="302" t="s">
        <v>137</v>
      </c>
      <c r="C369" s="303">
        <f>IFERROR(VLOOKUP(A369,[3]表10支出预算!$A$4:$F$2222,5,FALSE),0)</f>
        <v>0</v>
      </c>
      <c r="D369" s="303">
        <f>IFERROR(VLOOKUP(A369,[3]表10支出预算!$A$4:$F$2222,6,FALSE),0)</f>
        <v>0</v>
      </c>
      <c r="E369" s="442">
        <f t="shared" si="17"/>
        <v>0</v>
      </c>
      <c r="F369" s="273" t="str">
        <f t="shared" si="15"/>
        <v>否</v>
      </c>
      <c r="G369" s="150" t="str">
        <f t="shared" si="16"/>
        <v>项</v>
      </c>
    </row>
    <row r="370" ht="36" customHeight="1" spans="1:7">
      <c r="A370" s="441">
        <v>2050102</v>
      </c>
      <c r="B370" s="302" t="s">
        <v>138</v>
      </c>
      <c r="C370" s="303">
        <f>IFERROR(VLOOKUP(A370,[3]表10支出预算!$A$4:$F$2222,5,FALSE),0)</f>
        <v>1027</v>
      </c>
      <c r="D370" s="303">
        <f>IFERROR(VLOOKUP(A370,[3]表10支出预算!$A$4:$F$2222,6,FALSE),0)</f>
        <v>992</v>
      </c>
      <c r="E370" s="442">
        <f t="shared" si="17"/>
        <v>-0.034</v>
      </c>
      <c r="F370" s="273" t="str">
        <f t="shared" si="15"/>
        <v>是</v>
      </c>
      <c r="G370" s="150" t="str">
        <f t="shared" si="16"/>
        <v>项</v>
      </c>
    </row>
    <row r="371" ht="36" customHeight="1" spans="1:7">
      <c r="A371" s="441">
        <v>2050103</v>
      </c>
      <c r="B371" s="302" t="s">
        <v>139</v>
      </c>
      <c r="C371" s="303">
        <f>IFERROR(VLOOKUP(A371,[3]表10支出预算!$A$4:$F$2222,5,FALSE),0)</f>
        <v>0</v>
      </c>
      <c r="D371" s="303">
        <f>IFERROR(VLOOKUP(A371,[3]表10支出预算!$A$4:$F$2222,6,FALSE),0)</f>
        <v>0</v>
      </c>
      <c r="E371" s="442">
        <f t="shared" si="17"/>
        <v>0</v>
      </c>
      <c r="F371" s="273" t="str">
        <f t="shared" si="15"/>
        <v>否</v>
      </c>
      <c r="G371" s="150" t="str">
        <f t="shared" si="16"/>
        <v>项</v>
      </c>
    </row>
    <row r="372" ht="36" customHeight="1" spans="1:7">
      <c r="A372" s="441">
        <v>2050199</v>
      </c>
      <c r="B372" s="302" t="s">
        <v>355</v>
      </c>
      <c r="C372" s="303">
        <f>IFERROR(VLOOKUP(A372,[3]表10支出预算!$A$4:$F$2222,5,FALSE),0)</f>
        <v>0</v>
      </c>
      <c r="D372" s="303">
        <f>IFERROR(VLOOKUP(A372,[3]表10支出预算!$A$4:$F$2222,6,FALSE),0)</f>
        <v>0</v>
      </c>
      <c r="E372" s="442">
        <f t="shared" si="17"/>
        <v>0</v>
      </c>
      <c r="F372" s="273" t="str">
        <f t="shared" si="15"/>
        <v>否</v>
      </c>
      <c r="G372" s="150" t="str">
        <f t="shared" si="16"/>
        <v>项</v>
      </c>
    </row>
    <row r="373" ht="36" customHeight="1" spans="1:7">
      <c r="A373" s="440">
        <v>20502</v>
      </c>
      <c r="B373" s="298" t="s">
        <v>356</v>
      </c>
      <c r="C373" s="299">
        <f>IFERROR(VLOOKUP(A373,[3]表10支出预算!$A$4:$F$2222,5,FALSE),0)</f>
        <v>64947</v>
      </c>
      <c r="D373" s="299">
        <f>IFERROR(VLOOKUP(A373,[3]表10支出预算!$A$4:$F$2222,6,FALSE),0)</f>
        <v>62978</v>
      </c>
      <c r="E373" s="300">
        <f t="shared" si="17"/>
        <v>-0.03</v>
      </c>
      <c r="F373" s="273" t="str">
        <f t="shared" si="15"/>
        <v>是</v>
      </c>
      <c r="G373" s="150" t="str">
        <f t="shared" si="16"/>
        <v>款</v>
      </c>
    </row>
    <row r="374" ht="36" customHeight="1" spans="1:7">
      <c r="A374" s="441">
        <v>2050201</v>
      </c>
      <c r="B374" s="302" t="s">
        <v>357</v>
      </c>
      <c r="C374" s="303">
        <f>IFERROR(VLOOKUP(A374,[3]表10支出预算!$A$4:$F$2222,5,FALSE),0)</f>
        <v>1839</v>
      </c>
      <c r="D374" s="303">
        <f>IFERROR(VLOOKUP(A374,[3]表10支出预算!$A$4:$F$2222,6,FALSE),0)</f>
        <v>2200</v>
      </c>
      <c r="E374" s="442">
        <f t="shared" si="17"/>
        <v>0.196</v>
      </c>
      <c r="F374" s="273" t="str">
        <f t="shared" si="15"/>
        <v>是</v>
      </c>
      <c r="G374" s="150" t="str">
        <f t="shared" si="16"/>
        <v>项</v>
      </c>
    </row>
    <row r="375" ht="36" customHeight="1" spans="1:7">
      <c r="A375" s="441">
        <v>2050202</v>
      </c>
      <c r="B375" s="302" t="s">
        <v>358</v>
      </c>
      <c r="C375" s="303">
        <f>IFERROR(VLOOKUP(A375,[3]表10支出预算!$A$4:$F$2222,5,FALSE),0)</f>
        <v>30983</v>
      </c>
      <c r="D375" s="303">
        <f>IFERROR(VLOOKUP(A375,[3]表10支出预算!$A$4:$F$2222,6,FALSE),0)</f>
        <v>28684</v>
      </c>
      <c r="E375" s="442">
        <f t="shared" si="17"/>
        <v>-0.074</v>
      </c>
      <c r="F375" s="273" t="str">
        <f t="shared" si="15"/>
        <v>是</v>
      </c>
      <c r="G375" s="150" t="str">
        <f t="shared" si="16"/>
        <v>项</v>
      </c>
    </row>
    <row r="376" ht="36" customHeight="1" spans="1:7">
      <c r="A376" s="441">
        <v>2050203</v>
      </c>
      <c r="B376" s="302" t="s">
        <v>359</v>
      </c>
      <c r="C376" s="303">
        <f>IFERROR(VLOOKUP(A376,[3]表10支出预算!$A$4:$F$2222,5,FALSE),0)</f>
        <v>22864</v>
      </c>
      <c r="D376" s="303">
        <f>IFERROR(VLOOKUP(A376,[3]表10支出预算!$A$4:$F$2222,6,FALSE),0)</f>
        <v>20433</v>
      </c>
      <c r="E376" s="442">
        <f t="shared" si="17"/>
        <v>-0.106</v>
      </c>
      <c r="F376" s="273" t="str">
        <f t="shared" si="15"/>
        <v>是</v>
      </c>
      <c r="G376" s="150" t="str">
        <f t="shared" si="16"/>
        <v>项</v>
      </c>
    </row>
    <row r="377" ht="36" customHeight="1" spans="1:7">
      <c r="A377" s="441">
        <v>2050204</v>
      </c>
      <c r="B377" s="302" t="s">
        <v>360</v>
      </c>
      <c r="C377" s="303">
        <f>IFERROR(VLOOKUP(A377,[3]表10支出预算!$A$4:$F$2222,5,FALSE),0)</f>
        <v>8921</v>
      </c>
      <c r="D377" s="303">
        <f>IFERROR(VLOOKUP(A377,[3]表10支出预算!$A$4:$F$2222,6,FALSE),0)</f>
        <v>9141</v>
      </c>
      <c r="E377" s="442">
        <f t="shared" si="17"/>
        <v>0.025</v>
      </c>
      <c r="F377" s="273" t="str">
        <f t="shared" si="15"/>
        <v>是</v>
      </c>
      <c r="G377" s="150" t="str">
        <f t="shared" si="16"/>
        <v>项</v>
      </c>
    </row>
    <row r="378" ht="36" customHeight="1" spans="1:7">
      <c r="A378" s="441">
        <v>2050205</v>
      </c>
      <c r="B378" s="302" t="s">
        <v>361</v>
      </c>
      <c r="C378" s="303">
        <f>IFERROR(VLOOKUP(A378,[3]表10支出预算!$A$4:$F$2222,5,FALSE),0)</f>
        <v>0</v>
      </c>
      <c r="D378" s="303">
        <f>IFERROR(VLOOKUP(A378,[3]表10支出预算!$A$4:$F$2222,6,FALSE),0)</f>
        <v>0</v>
      </c>
      <c r="E378" s="442">
        <f t="shared" si="17"/>
        <v>0</v>
      </c>
      <c r="F378" s="273" t="str">
        <f t="shared" si="15"/>
        <v>否</v>
      </c>
      <c r="G378" s="150" t="str">
        <f t="shared" si="16"/>
        <v>项</v>
      </c>
    </row>
    <row r="379" ht="36" customHeight="1" spans="1:7">
      <c r="A379" s="441">
        <v>2050206</v>
      </c>
      <c r="B379" s="302" t="s">
        <v>362</v>
      </c>
      <c r="C379" s="303">
        <f>IFERROR(VLOOKUP(A379,[3]表10支出预算!$A$4:$F$2222,5,FALSE),0)</f>
        <v>0</v>
      </c>
      <c r="D379" s="303">
        <f>IFERROR(VLOOKUP(A379,[3]表10支出预算!$A$4:$F$2222,6,FALSE),0)</f>
        <v>0</v>
      </c>
      <c r="E379" s="442">
        <f t="shared" si="17"/>
        <v>0</v>
      </c>
      <c r="F379" s="273" t="str">
        <f t="shared" si="15"/>
        <v>否</v>
      </c>
      <c r="G379" s="150" t="str">
        <f t="shared" si="16"/>
        <v>项</v>
      </c>
    </row>
    <row r="380" ht="36" customHeight="1" spans="1:7">
      <c r="A380" s="441">
        <v>2050207</v>
      </c>
      <c r="B380" s="302" t="s">
        <v>363</v>
      </c>
      <c r="C380" s="303">
        <f>IFERROR(VLOOKUP(A380,[3]表10支出预算!$A$4:$F$2222,5,FALSE),0)</f>
        <v>0</v>
      </c>
      <c r="D380" s="303">
        <f>IFERROR(VLOOKUP(A380,[3]表10支出预算!$A$4:$F$2222,6,FALSE),0)</f>
        <v>0</v>
      </c>
      <c r="E380" s="442">
        <f t="shared" si="17"/>
        <v>0</v>
      </c>
      <c r="F380" s="273" t="str">
        <f t="shared" si="15"/>
        <v>否</v>
      </c>
      <c r="G380" s="150" t="str">
        <f t="shared" si="16"/>
        <v>项</v>
      </c>
    </row>
    <row r="381" ht="36" customHeight="1" spans="1:7">
      <c r="A381" s="441">
        <v>2050299</v>
      </c>
      <c r="B381" s="302" t="s">
        <v>364</v>
      </c>
      <c r="C381" s="303">
        <f>IFERROR(VLOOKUP(A381,[3]表10支出预算!$A$4:$F$2222,5,FALSE),0)</f>
        <v>340</v>
      </c>
      <c r="D381" s="303">
        <f>IFERROR(VLOOKUP(A381,[3]表10支出预算!$A$4:$F$2222,6,FALSE),0)</f>
        <v>2520</v>
      </c>
      <c r="E381" s="442">
        <f t="shared" si="17"/>
        <v>6.412</v>
      </c>
      <c r="F381" s="273" t="str">
        <f t="shared" si="15"/>
        <v>是</v>
      </c>
      <c r="G381" s="150" t="str">
        <f t="shared" si="16"/>
        <v>项</v>
      </c>
    </row>
    <row r="382" ht="36" customHeight="1" spans="1:7">
      <c r="A382" s="440">
        <v>20503</v>
      </c>
      <c r="B382" s="298" t="s">
        <v>365</v>
      </c>
      <c r="C382" s="299">
        <f>IFERROR(VLOOKUP(A382,[3]表10支出预算!$A$4:$F$2222,5,FALSE),0)</f>
        <v>874</v>
      </c>
      <c r="D382" s="299">
        <f>IFERROR(VLOOKUP(A382,[3]表10支出预算!$A$4:$F$2222,6,FALSE),0)</f>
        <v>846</v>
      </c>
      <c r="E382" s="300">
        <f t="shared" si="17"/>
        <v>-0.032</v>
      </c>
      <c r="F382" s="273" t="str">
        <f t="shared" si="15"/>
        <v>是</v>
      </c>
      <c r="G382" s="150" t="str">
        <f t="shared" si="16"/>
        <v>款</v>
      </c>
    </row>
    <row r="383" ht="36" customHeight="1" spans="1:7">
      <c r="A383" s="441">
        <v>2050301</v>
      </c>
      <c r="B383" s="302" t="s">
        <v>366</v>
      </c>
      <c r="C383" s="303">
        <f>IFERROR(VLOOKUP(A383,[3]表10支出预算!$A$4:$F$2222,5,FALSE),0)</f>
        <v>0</v>
      </c>
      <c r="D383" s="303">
        <f>IFERROR(VLOOKUP(A383,[3]表10支出预算!$A$4:$F$2222,6,FALSE),0)</f>
        <v>0</v>
      </c>
      <c r="E383" s="442">
        <f t="shared" si="17"/>
        <v>0</v>
      </c>
      <c r="F383" s="273" t="str">
        <f t="shared" si="15"/>
        <v>否</v>
      </c>
      <c r="G383" s="150" t="str">
        <f t="shared" si="16"/>
        <v>项</v>
      </c>
    </row>
    <row r="384" ht="36" customHeight="1" spans="1:7">
      <c r="A384" s="441">
        <v>2050302</v>
      </c>
      <c r="B384" s="302" t="s">
        <v>367</v>
      </c>
      <c r="C384" s="303">
        <f>IFERROR(VLOOKUP(A384,[3]表10支出预算!$A$4:$F$2222,5,FALSE),0)</f>
        <v>874</v>
      </c>
      <c r="D384" s="303">
        <f>IFERROR(VLOOKUP(A384,[3]表10支出预算!$A$4:$F$2222,6,FALSE),0)</f>
        <v>846</v>
      </c>
      <c r="E384" s="442">
        <f t="shared" si="17"/>
        <v>-0.032</v>
      </c>
      <c r="F384" s="273" t="str">
        <f t="shared" si="15"/>
        <v>是</v>
      </c>
      <c r="G384" s="150" t="str">
        <f t="shared" si="16"/>
        <v>项</v>
      </c>
    </row>
    <row r="385" ht="36" customHeight="1" spans="1:7">
      <c r="A385" s="441">
        <v>2050303</v>
      </c>
      <c r="B385" s="302" t="s">
        <v>368</v>
      </c>
      <c r="C385" s="303">
        <f>IFERROR(VLOOKUP(A385,[3]表10支出预算!$A$4:$F$2222,5,FALSE),0)</f>
        <v>0</v>
      </c>
      <c r="D385" s="303">
        <f>IFERROR(VLOOKUP(A385,[3]表10支出预算!$A$4:$F$2222,6,FALSE),0)</f>
        <v>0</v>
      </c>
      <c r="E385" s="442">
        <f t="shared" si="17"/>
        <v>0</v>
      </c>
      <c r="F385" s="273" t="str">
        <f t="shared" si="15"/>
        <v>否</v>
      </c>
      <c r="G385" s="150" t="str">
        <f t="shared" si="16"/>
        <v>项</v>
      </c>
    </row>
    <row r="386" ht="36" customHeight="1" spans="1:7">
      <c r="A386" s="441">
        <v>2050305</v>
      </c>
      <c r="B386" s="302" t="s">
        <v>369</v>
      </c>
      <c r="C386" s="303">
        <f>IFERROR(VLOOKUP(A386,[3]表10支出预算!$A$4:$F$2222,5,FALSE),0)</f>
        <v>0</v>
      </c>
      <c r="D386" s="303">
        <f>IFERROR(VLOOKUP(A386,[3]表10支出预算!$A$4:$F$2222,6,FALSE),0)</f>
        <v>0</v>
      </c>
      <c r="E386" s="442">
        <f t="shared" si="17"/>
        <v>0</v>
      </c>
      <c r="F386" s="273" t="str">
        <f t="shared" si="15"/>
        <v>否</v>
      </c>
      <c r="G386" s="150" t="str">
        <f t="shared" si="16"/>
        <v>项</v>
      </c>
    </row>
    <row r="387" ht="36" customHeight="1" spans="1:7">
      <c r="A387" s="441">
        <v>2050399</v>
      </c>
      <c r="B387" s="302" t="s">
        <v>370</v>
      </c>
      <c r="C387" s="303">
        <f>IFERROR(VLOOKUP(A387,[3]表10支出预算!$A$4:$F$2222,5,FALSE),0)</f>
        <v>0</v>
      </c>
      <c r="D387" s="303">
        <f>IFERROR(VLOOKUP(A387,[3]表10支出预算!$A$4:$F$2222,6,FALSE),0)</f>
        <v>0</v>
      </c>
      <c r="E387" s="442">
        <f t="shared" si="17"/>
        <v>0</v>
      </c>
      <c r="F387" s="273" t="str">
        <f t="shared" si="15"/>
        <v>否</v>
      </c>
      <c r="G387" s="150" t="str">
        <f t="shared" si="16"/>
        <v>项</v>
      </c>
    </row>
    <row r="388" ht="36" customHeight="1" spans="1:7">
      <c r="A388" s="440">
        <v>20504</v>
      </c>
      <c r="B388" s="298" t="s">
        <v>371</v>
      </c>
      <c r="C388" s="299">
        <f>IFERROR(VLOOKUP(A388,[3]表10支出预算!$A$4:$F$2222,5,FALSE),0)</f>
        <v>0</v>
      </c>
      <c r="D388" s="299">
        <f>IFERROR(VLOOKUP(A388,[3]表10支出预算!$A$4:$F$2222,6,FALSE),0)</f>
        <v>0</v>
      </c>
      <c r="E388" s="300">
        <f t="shared" si="17"/>
        <v>0</v>
      </c>
      <c r="F388" s="273" t="str">
        <f t="shared" ref="F388:F451" si="18">IF(LEN(A388)=3,"是",IF(B388&lt;&gt;"",IF(SUM(C388:D388)&lt;&gt;0,"是","否"),"是"))</f>
        <v>否</v>
      </c>
      <c r="G388" s="150" t="str">
        <f t="shared" ref="G388:G451" si="19">IF(LEN(A388)=3,"类",IF(LEN(A388)=5,"款","项"))</f>
        <v>款</v>
      </c>
    </row>
    <row r="389" ht="36" customHeight="1" spans="1:7">
      <c r="A389" s="441">
        <v>2050401</v>
      </c>
      <c r="B389" s="302" t="s">
        <v>372</v>
      </c>
      <c r="C389" s="303">
        <f>IFERROR(VLOOKUP(A389,[3]表10支出预算!$A$4:$F$2222,5,FALSE),0)</f>
        <v>0</v>
      </c>
      <c r="D389" s="303">
        <f>IFERROR(VLOOKUP(A389,[3]表10支出预算!$A$4:$F$2222,6,FALSE),0)</f>
        <v>0</v>
      </c>
      <c r="E389" s="442">
        <f t="shared" ref="E389:E452" si="20">IF(C389=0,0,(D389-C389)/C389)</f>
        <v>0</v>
      </c>
      <c r="F389" s="273" t="str">
        <f t="shared" si="18"/>
        <v>否</v>
      </c>
      <c r="G389" s="150" t="str">
        <f t="shared" si="19"/>
        <v>项</v>
      </c>
    </row>
    <row r="390" ht="36" customHeight="1" spans="1:7">
      <c r="A390" s="441">
        <v>2050402</v>
      </c>
      <c r="B390" s="302" t="s">
        <v>373</v>
      </c>
      <c r="C390" s="303">
        <f>IFERROR(VLOOKUP(A390,[3]表10支出预算!$A$4:$F$2222,5,FALSE),0)</f>
        <v>0</v>
      </c>
      <c r="D390" s="303">
        <f>IFERROR(VLOOKUP(A390,[3]表10支出预算!$A$4:$F$2222,6,FALSE),0)</f>
        <v>0</v>
      </c>
      <c r="E390" s="442">
        <f t="shared" si="20"/>
        <v>0</v>
      </c>
      <c r="F390" s="273" t="str">
        <f t="shared" si="18"/>
        <v>否</v>
      </c>
      <c r="G390" s="150" t="str">
        <f t="shared" si="19"/>
        <v>项</v>
      </c>
    </row>
    <row r="391" ht="36" customHeight="1" spans="1:7">
      <c r="A391" s="441">
        <v>2050403</v>
      </c>
      <c r="B391" s="302" t="s">
        <v>374</v>
      </c>
      <c r="C391" s="303">
        <f>IFERROR(VLOOKUP(A391,[3]表10支出预算!$A$4:$F$2222,5,FALSE),0)</f>
        <v>0</v>
      </c>
      <c r="D391" s="303">
        <f>IFERROR(VLOOKUP(A391,[3]表10支出预算!$A$4:$F$2222,6,FALSE),0)</f>
        <v>0</v>
      </c>
      <c r="E391" s="442">
        <f t="shared" si="20"/>
        <v>0</v>
      </c>
      <c r="F391" s="273" t="str">
        <f t="shared" si="18"/>
        <v>否</v>
      </c>
      <c r="G391" s="150" t="str">
        <f t="shared" si="19"/>
        <v>项</v>
      </c>
    </row>
    <row r="392" ht="36" customHeight="1" spans="1:7">
      <c r="A392" s="441">
        <v>2050404</v>
      </c>
      <c r="B392" s="302" t="s">
        <v>375</v>
      </c>
      <c r="C392" s="303">
        <f>IFERROR(VLOOKUP(A392,[3]表10支出预算!$A$4:$F$2222,5,FALSE),0)</f>
        <v>0</v>
      </c>
      <c r="D392" s="303">
        <f>IFERROR(VLOOKUP(A392,[3]表10支出预算!$A$4:$F$2222,6,FALSE),0)</f>
        <v>0</v>
      </c>
      <c r="E392" s="442">
        <f t="shared" si="20"/>
        <v>0</v>
      </c>
      <c r="F392" s="273" t="str">
        <f t="shared" si="18"/>
        <v>否</v>
      </c>
      <c r="G392" s="150" t="str">
        <f t="shared" si="19"/>
        <v>项</v>
      </c>
    </row>
    <row r="393" ht="36" customHeight="1" spans="1:7">
      <c r="A393" s="441">
        <v>2050499</v>
      </c>
      <c r="B393" s="302" t="s">
        <v>376</v>
      </c>
      <c r="C393" s="303">
        <f>IFERROR(VLOOKUP(A393,[3]表10支出预算!$A$4:$F$2222,5,FALSE),0)</f>
        <v>0</v>
      </c>
      <c r="D393" s="303">
        <f>IFERROR(VLOOKUP(A393,[3]表10支出预算!$A$4:$F$2222,6,FALSE),0)</f>
        <v>0</v>
      </c>
      <c r="E393" s="442">
        <f t="shared" si="20"/>
        <v>0</v>
      </c>
      <c r="F393" s="273" t="str">
        <f t="shared" si="18"/>
        <v>否</v>
      </c>
      <c r="G393" s="150" t="str">
        <f t="shared" si="19"/>
        <v>项</v>
      </c>
    </row>
    <row r="394" ht="36" customHeight="1" spans="1:7">
      <c r="A394" s="440">
        <v>20505</v>
      </c>
      <c r="B394" s="298" t="s">
        <v>377</v>
      </c>
      <c r="C394" s="299">
        <f>IFERROR(VLOOKUP(A394,[3]表10支出预算!$A$4:$F$2222,5,FALSE),0)</f>
        <v>0</v>
      </c>
      <c r="D394" s="299">
        <f>IFERROR(VLOOKUP(A394,[3]表10支出预算!$A$4:$F$2222,6,FALSE),0)</f>
        <v>0</v>
      </c>
      <c r="E394" s="300">
        <f t="shared" si="20"/>
        <v>0</v>
      </c>
      <c r="F394" s="273" t="str">
        <f t="shared" si="18"/>
        <v>否</v>
      </c>
      <c r="G394" s="150" t="str">
        <f t="shared" si="19"/>
        <v>款</v>
      </c>
    </row>
    <row r="395" ht="36" customHeight="1" spans="1:7">
      <c r="A395" s="441">
        <v>2050501</v>
      </c>
      <c r="B395" s="302" t="s">
        <v>378</v>
      </c>
      <c r="C395" s="303">
        <f>IFERROR(VLOOKUP(A395,[3]表10支出预算!$A$4:$F$2222,5,FALSE),0)</f>
        <v>0</v>
      </c>
      <c r="D395" s="303">
        <f>IFERROR(VLOOKUP(A395,[3]表10支出预算!$A$4:$F$2222,6,FALSE),0)</f>
        <v>0</v>
      </c>
      <c r="E395" s="442">
        <f t="shared" si="20"/>
        <v>0</v>
      </c>
      <c r="F395" s="273" t="str">
        <f t="shared" si="18"/>
        <v>否</v>
      </c>
      <c r="G395" s="150" t="str">
        <f t="shared" si="19"/>
        <v>项</v>
      </c>
    </row>
    <row r="396" ht="36" customHeight="1" spans="1:7">
      <c r="A396" s="441">
        <v>2050502</v>
      </c>
      <c r="B396" s="302" t="s">
        <v>379</v>
      </c>
      <c r="C396" s="303">
        <f>IFERROR(VLOOKUP(A396,[3]表10支出预算!$A$4:$F$2222,5,FALSE),0)</f>
        <v>0</v>
      </c>
      <c r="D396" s="303">
        <f>IFERROR(VLOOKUP(A396,[3]表10支出预算!$A$4:$F$2222,6,FALSE),0)</f>
        <v>0</v>
      </c>
      <c r="E396" s="442">
        <f t="shared" si="20"/>
        <v>0</v>
      </c>
      <c r="F396" s="273" t="str">
        <f t="shared" si="18"/>
        <v>否</v>
      </c>
      <c r="G396" s="150" t="str">
        <f t="shared" si="19"/>
        <v>项</v>
      </c>
    </row>
    <row r="397" ht="36" customHeight="1" spans="1:7">
      <c r="A397" s="441">
        <v>2050599</v>
      </c>
      <c r="B397" s="302" t="s">
        <v>380</v>
      </c>
      <c r="C397" s="303">
        <f>IFERROR(VLOOKUP(A397,[3]表10支出预算!$A$4:$F$2222,5,FALSE),0)</f>
        <v>0</v>
      </c>
      <c r="D397" s="303">
        <f>IFERROR(VLOOKUP(A397,[3]表10支出预算!$A$4:$F$2222,6,FALSE),0)</f>
        <v>0</v>
      </c>
      <c r="E397" s="442">
        <f t="shared" si="20"/>
        <v>0</v>
      </c>
      <c r="F397" s="273" t="str">
        <f t="shared" si="18"/>
        <v>否</v>
      </c>
      <c r="G397" s="150" t="str">
        <f t="shared" si="19"/>
        <v>项</v>
      </c>
    </row>
    <row r="398" ht="36" customHeight="1" spans="1:7">
      <c r="A398" s="440">
        <v>20506</v>
      </c>
      <c r="B398" s="298" t="s">
        <v>381</v>
      </c>
      <c r="C398" s="299">
        <f>IFERROR(VLOOKUP(A398,[3]表10支出预算!$A$4:$F$2222,5,FALSE),0)</f>
        <v>0</v>
      </c>
      <c r="D398" s="299">
        <f>IFERROR(VLOOKUP(A398,[3]表10支出预算!$A$4:$F$2222,6,FALSE),0)</f>
        <v>0</v>
      </c>
      <c r="E398" s="300">
        <f t="shared" si="20"/>
        <v>0</v>
      </c>
      <c r="F398" s="273" t="str">
        <f t="shared" si="18"/>
        <v>否</v>
      </c>
      <c r="G398" s="150" t="str">
        <f t="shared" si="19"/>
        <v>款</v>
      </c>
    </row>
    <row r="399" ht="36" customHeight="1" spans="1:7">
      <c r="A399" s="441">
        <v>2050601</v>
      </c>
      <c r="B399" s="302" t="s">
        <v>382</v>
      </c>
      <c r="C399" s="303">
        <f>IFERROR(VLOOKUP(A399,[3]表10支出预算!$A$4:$F$2222,5,FALSE),0)</f>
        <v>0</v>
      </c>
      <c r="D399" s="303">
        <f>IFERROR(VLOOKUP(A399,[3]表10支出预算!$A$4:$F$2222,6,FALSE),0)</f>
        <v>0</v>
      </c>
      <c r="E399" s="442">
        <f t="shared" si="20"/>
        <v>0</v>
      </c>
      <c r="F399" s="273" t="str">
        <f t="shared" si="18"/>
        <v>否</v>
      </c>
      <c r="G399" s="150" t="str">
        <f t="shared" si="19"/>
        <v>项</v>
      </c>
    </row>
    <row r="400" ht="36" customHeight="1" spans="1:7">
      <c r="A400" s="441">
        <v>2050602</v>
      </c>
      <c r="B400" s="302" t="s">
        <v>383</v>
      </c>
      <c r="C400" s="303">
        <f>IFERROR(VLOOKUP(A400,[3]表10支出预算!$A$4:$F$2222,5,FALSE),0)</f>
        <v>0</v>
      </c>
      <c r="D400" s="303">
        <f>IFERROR(VLOOKUP(A400,[3]表10支出预算!$A$4:$F$2222,6,FALSE),0)</f>
        <v>0</v>
      </c>
      <c r="E400" s="442">
        <f t="shared" si="20"/>
        <v>0</v>
      </c>
      <c r="F400" s="273" t="str">
        <f t="shared" si="18"/>
        <v>否</v>
      </c>
      <c r="G400" s="150" t="str">
        <f t="shared" si="19"/>
        <v>项</v>
      </c>
    </row>
    <row r="401" ht="36" customHeight="1" spans="1:7">
      <c r="A401" s="441">
        <v>2050699</v>
      </c>
      <c r="B401" s="302" t="s">
        <v>384</v>
      </c>
      <c r="C401" s="303">
        <f>IFERROR(VLOOKUP(A401,[3]表10支出预算!$A$4:$F$2222,5,FALSE),0)</f>
        <v>0</v>
      </c>
      <c r="D401" s="303">
        <f>IFERROR(VLOOKUP(A401,[3]表10支出预算!$A$4:$F$2222,6,FALSE),0)</f>
        <v>0</v>
      </c>
      <c r="E401" s="442">
        <f t="shared" si="20"/>
        <v>0</v>
      </c>
      <c r="F401" s="273" t="str">
        <f t="shared" si="18"/>
        <v>否</v>
      </c>
      <c r="G401" s="150" t="str">
        <f t="shared" si="19"/>
        <v>项</v>
      </c>
    </row>
    <row r="402" ht="36" customHeight="1" spans="1:7">
      <c r="A402" s="440">
        <v>20507</v>
      </c>
      <c r="B402" s="298" t="s">
        <v>385</v>
      </c>
      <c r="C402" s="299">
        <f>IFERROR(VLOOKUP(A402,[3]表10支出预算!$A$4:$F$2222,5,FALSE),0)</f>
        <v>30</v>
      </c>
      <c r="D402" s="299">
        <f>IFERROR(VLOOKUP(A402,[3]表10支出预算!$A$4:$F$2222,6,FALSE),0)</f>
        <v>122</v>
      </c>
      <c r="E402" s="300">
        <f t="shared" si="20"/>
        <v>3.067</v>
      </c>
      <c r="F402" s="273" t="str">
        <f t="shared" si="18"/>
        <v>是</v>
      </c>
      <c r="G402" s="150" t="str">
        <f t="shared" si="19"/>
        <v>款</v>
      </c>
    </row>
    <row r="403" ht="36" customHeight="1" spans="1:7">
      <c r="A403" s="441">
        <v>2050701</v>
      </c>
      <c r="B403" s="302" t="s">
        <v>386</v>
      </c>
      <c r="C403" s="303">
        <f>IFERROR(VLOOKUP(A403,[3]表10支出预算!$A$4:$F$2222,5,FALSE),0)</f>
        <v>30</v>
      </c>
      <c r="D403" s="303">
        <f>IFERROR(VLOOKUP(A403,[3]表10支出预算!$A$4:$F$2222,6,FALSE),0)</f>
        <v>122</v>
      </c>
      <c r="E403" s="442">
        <f t="shared" si="20"/>
        <v>3.067</v>
      </c>
      <c r="F403" s="273" t="str">
        <f t="shared" si="18"/>
        <v>是</v>
      </c>
      <c r="G403" s="150" t="str">
        <f t="shared" si="19"/>
        <v>项</v>
      </c>
    </row>
    <row r="404" ht="36" customHeight="1" spans="1:7">
      <c r="A404" s="441">
        <v>2050702</v>
      </c>
      <c r="B404" s="302" t="s">
        <v>387</v>
      </c>
      <c r="C404" s="303">
        <f>IFERROR(VLOOKUP(A404,[3]表10支出预算!$A$4:$F$2222,5,FALSE),0)</f>
        <v>0</v>
      </c>
      <c r="D404" s="303">
        <f>IFERROR(VLOOKUP(A404,[3]表10支出预算!$A$4:$F$2222,6,FALSE),0)</f>
        <v>0</v>
      </c>
      <c r="E404" s="442">
        <f t="shared" si="20"/>
        <v>0</v>
      </c>
      <c r="F404" s="273" t="str">
        <f t="shared" si="18"/>
        <v>否</v>
      </c>
      <c r="G404" s="150" t="str">
        <f t="shared" si="19"/>
        <v>项</v>
      </c>
    </row>
    <row r="405" ht="36" customHeight="1" spans="1:7">
      <c r="A405" s="441">
        <v>2050799</v>
      </c>
      <c r="B405" s="302" t="s">
        <v>388</v>
      </c>
      <c r="C405" s="303">
        <f>IFERROR(VLOOKUP(A405,[3]表10支出预算!$A$4:$F$2222,5,FALSE),0)</f>
        <v>0</v>
      </c>
      <c r="D405" s="303">
        <f>IFERROR(VLOOKUP(A405,[3]表10支出预算!$A$4:$F$2222,6,FALSE),0)</f>
        <v>0</v>
      </c>
      <c r="E405" s="442">
        <f t="shared" si="20"/>
        <v>0</v>
      </c>
      <c r="F405" s="273" t="str">
        <f t="shared" si="18"/>
        <v>否</v>
      </c>
      <c r="G405" s="150" t="str">
        <f t="shared" si="19"/>
        <v>项</v>
      </c>
    </row>
    <row r="406" ht="36" customHeight="1" spans="1:7">
      <c r="A406" s="440">
        <v>20508</v>
      </c>
      <c r="B406" s="298" t="s">
        <v>389</v>
      </c>
      <c r="C406" s="299">
        <f>IFERROR(VLOOKUP(A406,[3]表10支出预算!$A$4:$F$2222,5,FALSE),0)</f>
        <v>0</v>
      </c>
      <c r="D406" s="299">
        <f>IFERROR(VLOOKUP(A406,[3]表10支出预算!$A$4:$F$2222,6,FALSE),0)</f>
        <v>0</v>
      </c>
      <c r="E406" s="300">
        <f t="shared" si="20"/>
        <v>0</v>
      </c>
      <c r="F406" s="273" t="str">
        <f t="shared" si="18"/>
        <v>否</v>
      </c>
      <c r="G406" s="150" t="str">
        <f t="shared" si="19"/>
        <v>款</v>
      </c>
    </row>
    <row r="407" ht="36" customHeight="1" spans="1:7">
      <c r="A407" s="441">
        <v>2050801</v>
      </c>
      <c r="B407" s="302" t="s">
        <v>390</v>
      </c>
      <c r="C407" s="303">
        <f>IFERROR(VLOOKUP(A407,[3]表10支出预算!$A$4:$F$2222,5,FALSE),0)</f>
        <v>0</v>
      </c>
      <c r="D407" s="303">
        <f>IFERROR(VLOOKUP(A407,[3]表10支出预算!$A$4:$F$2222,6,FALSE),0)</f>
        <v>0</v>
      </c>
      <c r="E407" s="442">
        <f t="shared" si="20"/>
        <v>0</v>
      </c>
      <c r="F407" s="273" t="str">
        <f t="shared" si="18"/>
        <v>否</v>
      </c>
      <c r="G407" s="150" t="str">
        <f t="shared" si="19"/>
        <v>项</v>
      </c>
    </row>
    <row r="408" ht="36" customHeight="1" spans="1:7">
      <c r="A408" s="441">
        <v>2050802</v>
      </c>
      <c r="B408" s="302" t="s">
        <v>391</v>
      </c>
      <c r="C408" s="303">
        <f>IFERROR(VLOOKUP(A408,[3]表10支出预算!$A$4:$F$2222,5,FALSE),0)</f>
        <v>0</v>
      </c>
      <c r="D408" s="303">
        <f>IFERROR(VLOOKUP(A408,[3]表10支出预算!$A$4:$F$2222,6,FALSE),0)</f>
        <v>0</v>
      </c>
      <c r="E408" s="442">
        <f t="shared" si="20"/>
        <v>0</v>
      </c>
      <c r="F408" s="273" t="str">
        <f t="shared" si="18"/>
        <v>否</v>
      </c>
      <c r="G408" s="150" t="str">
        <f t="shared" si="19"/>
        <v>项</v>
      </c>
    </row>
    <row r="409" ht="36" customHeight="1" spans="1:7">
      <c r="A409" s="441">
        <v>2050803</v>
      </c>
      <c r="B409" s="302" t="s">
        <v>392</v>
      </c>
      <c r="C409" s="303">
        <f>IFERROR(VLOOKUP(A409,[3]表10支出预算!$A$4:$F$2222,5,FALSE),0)</f>
        <v>0</v>
      </c>
      <c r="D409" s="303">
        <f>IFERROR(VLOOKUP(A409,[3]表10支出预算!$A$4:$F$2222,6,FALSE),0)</f>
        <v>0</v>
      </c>
      <c r="E409" s="442">
        <f t="shared" si="20"/>
        <v>0</v>
      </c>
      <c r="F409" s="273" t="str">
        <f t="shared" si="18"/>
        <v>否</v>
      </c>
      <c r="G409" s="150" t="str">
        <f t="shared" si="19"/>
        <v>项</v>
      </c>
    </row>
    <row r="410" ht="36" customHeight="1" spans="1:7">
      <c r="A410" s="441">
        <v>2050804</v>
      </c>
      <c r="B410" s="302" t="s">
        <v>393</v>
      </c>
      <c r="C410" s="303">
        <f>IFERROR(VLOOKUP(A410,[3]表10支出预算!$A$4:$F$2222,5,FALSE),0)</f>
        <v>0</v>
      </c>
      <c r="D410" s="303">
        <f>IFERROR(VLOOKUP(A410,[3]表10支出预算!$A$4:$F$2222,6,FALSE),0)</f>
        <v>0</v>
      </c>
      <c r="E410" s="442">
        <f t="shared" si="20"/>
        <v>0</v>
      </c>
      <c r="F410" s="273" t="str">
        <f t="shared" si="18"/>
        <v>否</v>
      </c>
      <c r="G410" s="150" t="str">
        <f t="shared" si="19"/>
        <v>项</v>
      </c>
    </row>
    <row r="411" ht="36" customHeight="1" spans="1:7">
      <c r="A411" s="441">
        <v>2050899</v>
      </c>
      <c r="B411" s="302" t="s">
        <v>394</v>
      </c>
      <c r="C411" s="303">
        <f>IFERROR(VLOOKUP(A411,[3]表10支出预算!$A$4:$F$2222,5,FALSE),0)</f>
        <v>0</v>
      </c>
      <c r="D411" s="303">
        <f>IFERROR(VLOOKUP(A411,[3]表10支出预算!$A$4:$F$2222,6,FALSE),0)</f>
        <v>0</v>
      </c>
      <c r="E411" s="442">
        <f t="shared" si="20"/>
        <v>0</v>
      </c>
      <c r="F411" s="273" t="str">
        <f t="shared" si="18"/>
        <v>否</v>
      </c>
      <c r="G411" s="150" t="str">
        <f t="shared" si="19"/>
        <v>项</v>
      </c>
    </row>
    <row r="412" ht="36" customHeight="1" spans="1:7">
      <c r="A412" s="440">
        <v>20509</v>
      </c>
      <c r="B412" s="298" t="s">
        <v>395</v>
      </c>
      <c r="C412" s="299">
        <f>IFERROR(VLOOKUP(A412,[3]表10支出预算!$A$4:$F$2222,5,FALSE),0)</f>
        <v>7869</v>
      </c>
      <c r="D412" s="299">
        <f>IFERROR(VLOOKUP(A412,[3]表10支出预算!$A$4:$F$2222,6,FALSE),0)</f>
        <v>1300</v>
      </c>
      <c r="E412" s="300">
        <f t="shared" si="20"/>
        <v>-0.835</v>
      </c>
      <c r="F412" s="273" t="str">
        <f t="shared" si="18"/>
        <v>是</v>
      </c>
      <c r="G412" s="150" t="str">
        <f t="shared" si="19"/>
        <v>款</v>
      </c>
    </row>
    <row r="413" s="431" customFormat="1" ht="36" customHeight="1" spans="1:7">
      <c r="A413" s="441">
        <v>2050901</v>
      </c>
      <c r="B413" s="302" t="s">
        <v>396</v>
      </c>
      <c r="C413" s="303">
        <f>IFERROR(VLOOKUP(A413,[3]表10支出预算!$A$4:$F$2222,5,FALSE),0)</f>
        <v>0</v>
      </c>
      <c r="D413" s="303">
        <f>IFERROR(VLOOKUP(A413,[3]表10支出预算!$A$4:$F$2222,6,FALSE),0)</f>
        <v>0</v>
      </c>
      <c r="E413" s="442">
        <f t="shared" si="20"/>
        <v>0</v>
      </c>
      <c r="F413" s="273" t="str">
        <f t="shared" si="18"/>
        <v>否</v>
      </c>
      <c r="G413" s="150" t="str">
        <f t="shared" si="19"/>
        <v>项</v>
      </c>
    </row>
    <row r="414" ht="36" customHeight="1" spans="1:7">
      <c r="A414" s="441">
        <v>2050902</v>
      </c>
      <c r="B414" s="302" t="s">
        <v>397</v>
      </c>
      <c r="C414" s="303">
        <f>IFERROR(VLOOKUP(A414,[3]表10支出预算!$A$4:$F$2222,5,FALSE),0)</f>
        <v>0</v>
      </c>
      <c r="D414" s="303">
        <f>IFERROR(VLOOKUP(A414,[3]表10支出预算!$A$4:$F$2222,6,FALSE),0)</f>
        <v>0</v>
      </c>
      <c r="E414" s="442">
        <f t="shared" si="20"/>
        <v>0</v>
      </c>
      <c r="F414" s="273" t="str">
        <f t="shared" si="18"/>
        <v>否</v>
      </c>
      <c r="G414" s="150" t="str">
        <f t="shared" si="19"/>
        <v>项</v>
      </c>
    </row>
    <row r="415" ht="36" customHeight="1" spans="1:7">
      <c r="A415" s="441">
        <v>2050903</v>
      </c>
      <c r="B415" s="302" t="s">
        <v>398</v>
      </c>
      <c r="C415" s="303">
        <f>IFERROR(VLOOKUP(A415,[3]表10支出预算!$A$4:$F$2222,5,FALSE),0)</f>
        <v>0</v>
      </c>
      <c r="D415" s="303">
        <f>IFERROR(VLOOKUP(A415,[3]表10支出预算!$A$4:$F$2222,6,FALSE),0)</f>
        <v>0</v>
      </c>
      <c r="E415" s="442">
        <f t="shared" si="20"/>
        <v>0</v>
      </c>
      <c r="F415" s="273" t="str">
        <f t="shared" si="18"/>
        <v>否</v>
      </c>
      <c r="G415" s="150" t="str">
        <f t="shared" si="19"/>
        <v>项</v>
      </c>
    </row>
    <row r="416" s="431" customFormat="1" ht="36" customHeight="1" spans="1:7">
      <c r="A416" s="441">
        <v>2050904</v>
      </c>
      <c r="B416" s="302" t="s">
        <v>399</v>
      </c>
      <c r="C416" s="303">
        <f>IFERROR(VLOOKUP(A416,[3]表10支出预算!$A$4:$F$2222,5,FALSE),0)</f>
        <v>0</v>
      </c>
      <c r="D416" s="303">
        <f>IFERROR(VLOOKUP(A416,[3]表10支出预算!$A$4:$F$2222,6,FALSE),0)</f>
        <v>0</v>
      </c>
      <c r="E416" s="442">
        <f t="shared" si="20"/>
        <v>0</v>
      </c>
      <c r="F416" s="273" t="str">
        <f t="shared" si="18"/>
        <v>否</v>
      </c>
      <c r="G416" s="150" t="str">
        <f t="shared" si="19"/>
        <v>项</v>
      </c>
    </row>
    <row r="417" ht="36" customHeight="1" spans="1:7">
      <c r="A417" s="441">
        <v>2050905</v>
      </c>
      <c r="B417" s="302" t="s">
        <v>400</v>
      </c>
      <c r="C417" s="303">
        <f>IFERROR(VLOOKUP(A417,[3]表10支出预算!$A$4:$F$2222,5,FALSE),0)</f>
        <v>0</v>
      </c>
      <c r="D417" s="303">
        <f>IFERROR(VLOOKUP(A417,[3]表10支出预算!$A$4:$F$2222,6,FALSE),0)</f>
        <v>0</v>
      </c>
      <c r="E417" s="442">
        <f t="shared" si="20"/>
        <v>0</v>
      </c>
      <c r="F417" s="273" t="str">
        <f t="shared" si="18"/>
        <v>否</v>
      </c>
      <c r="G417" s="150" t="str">
        <f t="shared" si="19"/>
        <v>项</v>
      </c>
    </row>
    <row r="418" ht="36" customHeight="1" spans="1:7">
      <c r="A418" s="441">
        <v>2050999</v>
      </c>
      <c r="B418" s="302" t="s">
        <v>401</v>
      </c>
      <c r="C418" s="303">
        <f>IFERROR(VLOOKUP(A418,[3]表10支出预算!$A$4:$F$2222,5,FALSE),0)</f>
        <v>7869</v>
      </c>
      <c r="D418" s="303">
        <f>IFERROR(VLOOKUP(A418,[3]表10支出预算!$A$4:$F$2222,6,FALSE),0)</f>
        <v>1300</v>
      </c>
      <c r="E418" s="442">
        <f t="shared" si="20"/>
        <v>-0.835</v>
      </c>
      <c r="F418" s="273" t="str">
        <f t="shared" si="18"/>
        <v>是</v>
      </c>
      <c r="G418" s="150" t="str">
        <f t="shared" si="19"/>
        <v>项</v>
      </c>
    </row>
    <row r="419" ht="36" customHeight="1" spans="1:7">
      <c r="A419" s="440">
        <v>20599</v>
      </c>
      <c r="B419" s="298" t="s">
        <v>402</v>
      </c>
      <c r="C419" s="299">
        <f>IFERROR(VLOOKUP(A419,[3]表10支出预算!$A$4:$F$2222,5,FALSE),0)</f>
        <v>322</v>
      </c>
      <c r="D419" s="299">
        <f>IFERROR(VLOOKUP(A419,[3]表10支出预算!$A$4:$F$2222,6,FALSE),0)</f>
        <v>8940</v>
      </c>
      <c r="E419" s="300">
        <f t="shared" si="20"/>
        <v>26.764</v>
      </c>
      <c r="F419" s="273" t="str">
        <f t="shared" si="18"/>
        <v>是</v>
      </c>
      <c r="G419" s="150" t="str">
        <f t="shared" si="19"/>
        <v>款</v>
      </c>
    </row>
    <row r="420" ht="36" customHeight="1" spans="1:7">
      <c r="A420" s="305">
        <v>2059999</v>
      </c>
      <c r="B420" s="302" t="s">
        <v>403</v>
      </c>
      <c r="C420" s="303">
        <f>IFERROR(VLOOKUP(A420,[3]表10支出预算!$A$4:$F$2222,5,FALSE),0)</f>
        <v>322</v>
      </c>
      <c r="D420" s="303">
        <f>IFERROR(VLOOKUP(A420,[3]表10支出预算!$A$4:$F$2222,6,FALSE),0)</f>
        <v>8940</v>
      </c>
      <c r="E420" s="442">
        <f t="shared" si="20"/>
        <v>26.764</v>
      </c>
      <c r="F420" s="273" t="str">
        <f t="shared" si="18"/>
        <v>是</v>
      </c>
      <c r="G420" s="150" t="str">
        <f t="shared" si="19"/>
        <v>项</v>
      </c>
    </row>
    <row r="421" ht="36" customHeight="1" spans="1:7">
      <c r="A421" s="446" t="s">
        <v>404</v>
      </c>
      <c r="B421" s="447" t="s">
        <v>277</v>
      </c>
      <c r="C421" s="448">
        <f>IFERROR(VLOOKUP(A421,[3]表10支出预算!$A$4:$F$2222,5,FALSE),0)</f>
        <v>0</v>
      </c>
      <c r="D421" s="448">
        <f>IFERROR(VLOOKUP(A421,[3]表10支出预算!$A$4:$F$2222,6,FALSE),0)</f>
        <v>0</v>
      </c>
      <c r="E421" s="300">
        <f t="shared" si="20"/>
        <v>0</v>
      </c>
      <c r="F421" s="273" t="str">
        <f t="shared" si="18"/>
        <v>否</v>
      </c>
      <c r="G421" s="150" t="str">
        <f t="shared" si="19"/>
        <v>项</v>
      </c>
    </row>
    <row r="422" ht="36" customHeight="1" spans="1:7">
      <c r="A422" s="446" t="s">
        <v>405</v>
      </c>
      <c r="B422" s="447" t="s">
        <v>406</v>
      </c>
      <c r="C422" s="448">
        <f>IFERROR(VLOOKUP(A422,[3]表10支出预算!$A$4:$F$2222,5,FALSE),0)</f>
        <v>0</v>
      </c>
      <c r="D422" s="448">
        <f>IFERROR(VLOOKUP(A422,[3]表10支出预算!$A$4:$F$2222,6,FALSE),0)</f>
        <v>0</v>
      </c>
      <c r="E422" s="300">
        <f t="shared" si="20"/>
        <v>0</v>
      </c>
      <c r="F422" s="273" t="str">
        <f t="shared" si="18"/>
        <v>否</v>
      </c>
      <c r="G422" s="150" t="str">
        <f t="shared" si="19"/>
        <v>项</v>
      </c>
    </row>
    <row r="423" ht="36" customHeight="1" spans="1:7">
      <c r="A423" s="440">
        <v>206</v>
      </c>
      <c r="B423" s="298" t="s">
        <v>79</v>
      </c>
      <c r="C423" s="299">
        <f>IFERROR(VLOOKUP(A423,[3]表10支出预算!$A$4:$F$2222,5,FALSE),0)</f>
        <v>1124</v>
      </c>
      <c r="D423" s="299">
        <f>IFERROR(VLOOKUP(A423,[3]表10支出预算!$A$4:$F$2222,6,FALSE),0)</f>
        <v>950</v>
      </c>
      <c r="E423" s="300">
        <f t="shared" si="20"/>
        <v>-0.155</v>
      </c>
      <c r="F423" s="273" t="str">
        <f t="shared" si="18"/>
        <v>是</v>
      </c>
      <c r="G423" s="150" t="str">
        <f t="shared" si="19"/>
        <v>类</v>
      </c>
    </row>
    <row r="424" ht="36" customHeight="1" spans="1:7">
      <c r="A424" s="440">
        <v>20601</v>
      </c>
      <c r="B424" s="298" t="s">
        <v>407</v>
      </c>
      <c r="C424" s="299">
        <f>IFERROR(VLOOKUP(A424,[3]表10支出预算!$A$4:$F$2222,5,FALSE),0)</f>
        <v>98</v>
      </c>
      <c r="D424" s="299">
        <f>IFERROR(VLOOKUP(A424,[3]表10支出预算!$A$4:$F$2222,6,FALSE),0)</f>
        <v>94</v>
      </c>
      <c r="E424" s="300">
        <f t="shared" si="20"/>
        <v>-0.041</v>
      </c>
      <c r="F424" s="273" t="str">
        <f t="shared" si="18"/>
        <v>是</v>
      </c>
      <c r="G424" s="150" t="str">
        <f t="shared" si="19"/>
        <v>款</v>
      </c>
    </row>
    <row r="425" ht="36" customHeight="1" spans="1:7">
      <c r="A425" s="441">
        <v>2060101</v>
      </c>
      <c r="B425" s="302" t="s">
        <v>137</v>
      </c>
      <c r="C425" s="303">
        <f>IFERROR(VLOOKUP(A425,[3]表10支出预算!$A$4:$F$2222,5,FALSE),0)</f>
        <v>98</v>
      </c>
      <c r="D425" s="303">
        <f>IFERROR(VLOOKUP(A425,[3]表10支出预算!$A$4:$F$2222,6,FALSE),0)</f>
        <v>94</v>
      </c>
      <c r="E425" s="442">
        <f t="shared" si="20"/>
        <v>-0.041</v>
      </c>
      <c r="F425" s="273" t="str">
        <f t="shared" si="18"/>
        <v>是</v>
      </c>
      <c r="G425" s="150" t="str">
        <f t="shared" si="19"/>
        <v>项</v>
      </c>
    </row>
    <row r="426" ht="36" customHeight="1" spans="1:7">
      <c r="A426" s="441">
        <v>2060102</v>
      </c>
      <c r="B426" s="302" t="s">
        <v>138</v>
      </c>
      <c r="C426" s="303">
        <f>IFERROR(VLOOKUP(A426,[3]表10支出预算!$A$4:$F$2222,5,FALSE),0)</f>
        <v>0</v>
      </c>
      <c r="D426" s="303">
        <f>IFERROR(VLOOKUP(A426,[3]表10支出预算!$A$4:$F$2222,6,FALSE),0)</f>
        <v>0</v>
      </c>
      <c r="E426" s="442">
        <f t="shared" si="20"/>
        <v>0</v>
      </c>
      <c r="F426" s="273" t="str">
        <f t="shared" si="18"/>
        <v>否</v>
      </c>
      <c r="G426" s="150" t="str">
        <f t="shared" si="19"/>
        <v>项</v>
      </c>
    </row>
    <row r="427" ht="36" customHeight="1" spans="1:7">
      <c r="A427" s="441">
        <v>2060103</v>
      </c>
      <c r="B427" s="302" t="s">
        <v>139</v>
      </c>
      <c r="C427" s="303">
        <f>IFERROR(VLOOKUP(A427,[3]表10支出预算!$A$4:$F$2222,5,FALSE),0)</f>
        <v>0</v>
      </c>
      <c r="D427" s="303">
        <f>IFERROR(VLOOKUP(A427,[3]表10支出预算!$A$4:$F$2222,6,FALSE),0)</f>
        <v>0</v>
      </c>
      <c r="E427" s="442">
        <f t="shared" si="20"/>
        <v>0</v>
      </c>
      <c r="F427" s="273" t="str">
        <f t="shared" si="18"/>
        <v>否</v>
      </c>
      <c r="G427" s="150" t="str">
        <f t="shared" si="19"/>
        <v>项</v>
      </c>
    </row>
    <row r="428" ht="36" customHeight="1" spans="1:7">
      <c r="A428" s="441">
        <v>2060199</v>
      </c>
      <c r="B428" s="302" t="s">
        <v>408</v>
      </c>
      <c r="C428" s="303">
        <f>IFERROR(VLOOKUP(A428,[3]表10支出预算!$A$4:$F$2222,5,FALSE),0)</f>
        <v>0</v>
      </c>
      <c r="D428" s="303">
        <f>IFERROR(VLOOKUP(A428,[3]表10支出预算!$A$4:$F$2222,6,FALSE),0)</f>
        <v>0</v>
      </c>
      <c r="E428" s="442">
        <f t="shared" si="20"/>
        <v>0</v>
      </c>
      <c r="F428" s="273" t="str">
        <f t="shared" si="18"/>
        <v>否</v>
      </c>
      <c r="G428" s="150" t="str">
        <f t="shared" si="19"/>
        <v>项</v>
      </c>
    </row>
    <row r="429" ht="36" customHeight="1" spans="1:7">
      <c r="A429" s="440">
        <v>20602</v>
      </c>
      <c r="B429" s="298" t="s">
        <v>409</v>
      </c>
      <c r="C429" s="299">
        <f>IFERROR(VLOOKUP(A429,[3]表10支出预算!$A$4:$F$2222,5,FALSE),0)</f>
        <v>0</v>
      </c>
      <c r="D429" s="299">
        <f>IFERROR(VLOOKUP(A429,[3]表10支出预算!$A$4:$F$2222,6,FALSE),0)</f>
        <v>0</v>
      </c>
      <c r="E429" s="300">
        <f t="shared" si="20"/>
        <v>0</v>
      </c>
      <c r="F429" s="273" t="str">
        <f t="shared" si="18"/>
        <v>否</v>
      </c>
      <c r="G429" s="150" t="str">
        <f t="shared" si="19"/>
        <v>款</v>
      </c>
    </row>
    <row r="430" ht="36" customHeight="1" spans="1:7">
      <c r="A430" s="441">
        <v>2060201</v>
      </c>
      <c r="B430" s="302" t="s">
        <v>410</v>
      </c>
      <c r="C430" s="303">
        <f>IFERROR(VLOOKUP(A430,[3]表10支出预算!$A$4:$F$2222,5,FALSE),0)</f>
        <v>0</v>
      </c>
      <c r="D430" s="303">
        <f>IFERROR(VLOOKUP(A430,[3]表10支出预算!$A$4:$F$2222,6,FALSE),0)</f>
        <v>0</v>
      </c>
      <c r="E430" s="442">
        <f t="shared" si="20"/>
        <v>0</v>
      </c>
      <c r="F430" s="273" t="str">
        <f t="shared" si="18"/>
        <v>否</v>
      </c>
      <c r="G430" s="150" t="str">
        <f t="shared" si="19"/>
        <v>项</v>
      </c>
    </row>
    <row r="431" ht="36" customHeight="1" spans="1:7">
      <c r="A431" s="441">
        <v>2060203</v>
      </c>
      <c r="B431" s="302" t="s">
        <v>411</v>
      </c>
      <c r="C431" s="303">
        <f>IFERROR(VLOOKUP(A431,[3]表10支出预算!$A$4:$F$2222,5,FALSE),0)</f>
        <v>0</v>
      </c>
      <c r="D431" s="303">
        <f>IFERROR(VLOOKUP(A431,[3]表10支出预算!$A$4:$F$2222,6,FALSE),0)</f>
        <v>0</v>
      </c>
      <c r="E431" s="442">
        <f t="shared" si="20"/>
        <v>0</v>
      </c>
      <c r="F431" s="273" t="str">
        <f t="shared" si="18"/>
        <v>否</v>
      </c>
      <c r="G431" s="150" t="str">
        <f t="shared" si="19"/>
        <v>项</v>
      </c>
    </row>
    <row r="432" ht="36" customHeight="1" spans="1:7">
      <c r="A432" s="441">
        <v>2060204</v>
      </c>
      <c r="B432" s="302" t="s">
        <v>412</v>
      </c>
      <c r="C432" s="303">
        <f>IFERROR(VLOOKUP(A432,[3]表10支出预算!$A$4:$F$2222,5,FALSE),0)</f>
        <v>0</v>
      </c>
      <c r="D432" s="303">
        <f>IFERROR(VLOOKUP(A432,[3]表10支出预算!$A$4:$F$2222,6,FALSE),0)</f>
        <v>0</v>
      </c>
      <c r="E432" s="442">
        <f t="shared" si="20"/>
        <v>0</v>
      </c>
      <c r="F432" s="273" t="str">
        <f t="shared" si="18"/>
        <v>否</v>
      </c>
      <c r="G432" s="150" t="str">
        <f t="shared" si="19"/>
        <v>项</v>
      </c>
    </row>
    <row r="433" ht="36" customHeight="1" spans="1:7">
      <c r="A433" s="441">
        <v>2060205</v>
      </c>
      <c r="B433" s="302" t="s">
        <v>413</v>
      </c>
      <c r="C433" s="303">
        <f>IFERROR(VLOOKUP(A433,[3]表10支出预算!$A$4:$F$2222,5,FALSE),0)</f>
        <v>0</v>
      </c>
      <c r="D433" s="303">
        <f>IFERROR(VLOOKUP(A433,[3]表10支出预算!$A$4:$F$2222,6,FALSE),0)</f>
        <v>0</v>
      </c>
      <c r="E433" s="442">
        <f t="shared" si="20"/>
        <v>0</v>
      </c>
      <c r="F433" s="273" t="str">
        <f t="shared" si="18"/>
        <v>否</v>
      </c>
      <c r="G433" s="150" t="str">
        <f t="shared" si="19"/>
        <v>项</v>
      </c>
    </row>
    <row r="434" ht="36" customHeight="1" spans="1:7">
      <c r="A434" s="441">
        <v>2060206</v>
      </c>
      <c r="B434" s="302" t="s">
        <v>414</v>
      </c>
      <c r="C434" s="303">
        <f>IFERROR(VLOOKUP(A434,[3]表10支出预算!$A$4:$F$2222,5,FALSE),0)</f>
        <v>0</v>
      </c>
      <c r="D434" s="303">
        <f>IFERROR(VLOOKUP(A434,[3]表10支出预算!$A$4:$F$2222,6,FALSE),0)</f>
        <v>0</v>
      </c>
      <c r="E434" s="442">
        <f t="shared" si="20"/>
        <v>0</v>
      </c>
      <c r="F434" s="273" t="str">
        <f t="shared" si="18"/>
        <v>否</v>
      </c>
      <c r="G434" s="150" t="str">
        <f t="shared" si="19"/>
        <v>项</v>
      </c>
    </row>
    <row r="435" ht="36" customHeight="1" spans="1:7">
      <c r="A435" s="441">
        <v>2060207</v>
      </c>
      <c r="B435" s="302" t="s">
        <v>415</v>
      </c>
      <c r="C435" s="303">
        <f>IFERROR(VLOOKUP(A435,[3]表10支出预算!$A$4:$F$2222,5,FALSE),0)</f>
        <v>0</v>
      </c>
      <c r="D435" s="303">
        <f>IFERROR(VLOOKUP(A435,[3]表10支出预算!$A$4:$F$2222,6,FALSE),0)</f>
        <v>0</v>
      </c>
      <c r="E435" s="442">
        <f t="shared" si="20"/>
        <v>0</v>
      </c>
      <c r="F435" s="273" t="str">
        <f t="shared" si="18"/>
        <v>否</v>
      </c>
      <c r="G435" s="150" t="str">
        <f t="shared" si="19"/>
        <v>项</v>
      </c>
    </row>
    <row r="436" ht="36" customHeight="1" spans="1:7">
      <c r="A436" s="444">
        <v>2060208</v>
      </c>
      <c r="B436" s="454" t="s">
        <v>416</v>
      </c>
      <c r="C436" s="303">
        <f>IFERROR(VLOOKUP(A436,[3]表10支出预算!$A$4:$F$2222,5,FALSE),0)</f>
        <v>0</v>
      </c>
      <c r="D436" s="303">
        <f>IFERROR(VLOOKUP(A436,[3]表10支出预算!$A$4:$F$2222,6,FALSE),0)</f>
        <v>0</v>
      </c>
      <c r="E436" s="442">
        <f t="shared" si="20"/>
        <v>0</v>
      </c>
      <c r="F436" s="273" t="str">
        <f t="shared" si="18"/>
        <v>否</v>
      </c>
      <c r="G436" s="150" t="str">
        <f t="shared" si="19"/>
        <v>项</v>
      </c>
    </row>
    <row r="437" ht="36" customHeight="1" spans="1:7">
      <c r="A437" s="441">
        <v>2060299</v>
      </c>
      <c r="B437" s="302" t="s">
        <v>417</v>
      </c>
      <c r="C437" s="303">
        <f>IFERROR(VLOOKUP(A437,[3]表10支出预算!$A$4:$F$2222,5,FALSE),0)</f>
        <v>0</v>
      </c>
      <c r="D437" s="303">
        <f>IFERROR(VLOOKUP(A437,[3]表10支出预算!$A$4:$F$2222,6,FALSE),0)</f>
        <v>0</v>
      </c>
      <c r="E437" s="442">
        <f t="shared" si="20"/>
        <v>0</v>
      </c>
      <c r="F437" s="273" t="str">
        <f t="shared" si="18"/>
        <v>否</v>
      </c>
      <c r="G437" s="150" t="str">
        <f t="shared" si="19"/>
        <v>项</v>
      </c>
    </row>
    <row r="438" ht="36" customHeight="1" spans="1:7">
      <c r="A438" s="440">
        <v>20603</v>
      </c>
      <c r="B438" s="298" t="s">
        <v>418</v>
      </c>
      <c r="C438" s="299">
        <f>IFERROR(VLOOKUP(A438,[3]表10支出预算!$A$4:$F$2222,5,FALSE),0)</f>
        <v>0</v>
      </c>
      <c r="D438" s="299">
        <f>IFERROR(VLOOKUP(A438,[3]表10支出预算!$A$4:$F$2222,6,FALSE),0)</f>
        <v>0</v>
      </c>
      <c r="E438" s="300">
        <f t="shared" si="20"/>
        <v>0</v>
      </c>
      <c r="F438" s="273" t="str">
        <f t="shared" si="18"/>
        <v>否</v>
      </c>
      <c r="G438" s="150" t="str">
        <f t="shared" si="19"/>
        <v>款</v>
      </c>
    </row>
    <row r="439" ht="36" customHeight="1" spans="1:7">
      <c r="A439" s="441">
        <v>2060301</v>
      </c>
      <c r="B439" s="302" t="s">
        <v>410</v>
      </c>
      <c r="C439" s="303">
        <f>IFERROR(VLOOKUP(A439,[3]表10支出预算!$A$4:$F$2222,5,FALSE),0)</f>
        <v>0</v>
      </c>
      <c r="D439" s="303">
        <f>IFERROR(VLOOKUP(A439,[3]表10支出预算!$A$4:$F$2222,6,FALSE),0)</f>
        <v>0</v>
      </c>
      <c r="E439" s="442">
        <f t="shared" si="20"/>
        <v>0</v>
      </c>
      <c r="F439" s="273" t="str">
        <f t="shared" si="18"/>
        <v>否</v>
      </c>
      <c r="G439" s="150" t="str">
        <f t="shared" si="19"/>
        <v>项</v>
      </c>
    </row>
    <row r="440" ht="36" customHeight="1" spans="1:7">
      <c r="A440" s="441">
        <v>2060302</v>
      </c>
      <c r="B440" s="302" t="s">
        <v>419</v>
      </c>
      <c r="C440" s="303">
        <f>IFERROR(VLOOKUP(A440,[3]表10支出预算!$A$4:$F$2222,5,FALSE),0)</f>
        <v>0</v>
      </c>
      <c r="D440" s="303">
        <f>IFERROR(VLOOKUP(A440,[3]表10支出预算!$A$4:$F$2222,6,FALSE),0)</f>
        <v>0</v>
      </c>
      <c r="E440" s="442">
        <f t="shared" si="20"/>
        <v>0</v>
      </c>
      <c r="F440" s="273" t="str">
        <f t="shared" si="18"/>
        <v>否</v>
      </c>
      <c r="G440" s="150" t="str">
        <f t="shared" si="19"/>
        <v>项</v>
      </c>
    </row>
    <row r="441" ht="36" customHeight="1" spans="1:7">
      <c r="A441" s="441">
        <v>2060303</v>
      </c>
      <c r="B441" s="302" t="s">
        <v>420</v>
      </c>
      <c r="C441" s="303">
        <f>IFERROR(VLOOKUP(A441,[3]表10支出预算!$A$4:$F$2222,5,FALSE),0)</f>
        <v>0</v>
      </c>
      <c r="D441" s="303">
        <f>IFERROR(VLOOKUP(A441,[3]表10支出预算!$A$4:$F$2222,6,FALSE),0)</f>
        <v>0</v>
      </c>
      <c r="E441" s="442">
        <f t="shared" si="20"/>
        <v>0</v>
      </c>
      <c r="F441" s="273" t="str">
        <f t="shared" si="18"/>
        <v>否</v>
      </c>
      <c r="G441" s="150" t="str">
        <f t="shared" si="19"/>
        <v>项</v>
      </c>
    </row>
    <row r="442" ht="36" customHeight="1" spans="1:7">
      <c r="A442" s="441">
        <v>2060304</v>
      </c>
      <c r="B442" s="302" t="s">
        <v>421</v>
      </c>
      <c r="C442" s="303">
        <f>IFERROR(VLOOKUP(A442,[3]表10支出预算!$A$4:$F$2222,5,FALSE),0)</f>
        <v>0</v>
      </c>
      <c r="D442" s="303">
        <f>IFERROR(VLOOKUP(A442,[3]表10支出预算!$A$4:$F$2222,6,FALSE),0)</f>
        <v>0</v>
      </c>
      <c r="E442" s="442">
        <f t="shared" si="20"/>
        <v>0</v>
      </c>
      <c r="F442" s="273" t="str">
        <f t="shared" si="18"/>
        <v>否</v>
      </c>
      <c r="G442" s="150" t="str">
        <f t="shared" si="19"/>
        <v>项</v>
      </c>
    </row>
    <row r="443" ht="36" customHeight="1" spans="1:7">
      <c r="A443" s="441">
        <v>2060399</v>
      </c>
      <c r="B443" s="302" t="s">
        <v>422</v>
      </c>
      <c r="C443" s="303">
        <f>IFERROR(VLOOKUP(A443,[3]表10支出预算!$A$4:$F$2222,5,FALSE),0)</f>
        <v>0</v>
      </c>
      <c r="D443" s="303">
        <f>IFERROR(VLOOKUP(A443,[3]表10支出预算!$A$4:$F$2222,6,FALSE),0)</f>
        <v>0</v>
      </c>
      <c r="E443" s="442">
        <f t="shared" si="20"/>
        <v>0</v>
      </c>
      <c r="F443" s="273" t="str">
        <f t="shared" si="18"/>
        <v>否</v>
      </c>
      <c r="G443" s="150" t="str">
        <f t="shared" si="19"/>
        <v>项</v>
      </c>
    </row>
    <row r="444" ht="36" customHeight="1" spans="1:7">
      <c r="A444" s="440">
        <v>20604</v>
      </c>
      <c r="B444" s="298" t="s">
        <v>423</v>
      </c>
      <c r="C444" s="299">
        <f>IFERROR(VLOOKUP(A444,[3]表10支出预算!$A$4:$F$2222,5,FALSE),0)</f>
        <v>761</v>
      </c>
      <c r="D444" s="299">
        <f>IFERROR(VLOOKUP(A444,[3]表10支出预算!$A$4:$F$2222,6,FALSE),0)</f>
        <v>600</v>
      </c>
      <c r="E444" s="300">
        <f t="shared" si="20"/>
        <v>-0.212</v>
      </c>
      <c r="F444" s="273" t="str">
        <f t="shared" si="18"/>
        <v>是</v>
      </c>
      <c r="G444" s="150" t="str">
        <f t="shared" si="19"/>
        <v>款</v>
      </c>
    </row>
    <row r="445" ht="36" customHeight="1" spans="1:7">
      <c r="A445" s="441">
        <v>2060401</v>
      </c>
      <c r="B445" s="302" t="s">
        <v>410</v>
      </c>
      <c r="C445" s="303">
        <f>IFERROR(VLOOKUP(A445,[3]表10支出预算!$A$4:$F$2222,5,FALSE),0)</f>
        <v>0</v>
      </c>
      <c r="D445" s="303">
        <f>IFERROR(VLOOKUP(A445,[3]表10支出预算!$A$4:$F$2222,6,FALSE),0)</f>
        <v>0</v>
      </c>
      <c r="E445" s="442">
        <f t="shared" si="20"/>
        <v>0</v>
      </c>
      <c r="F445" s="273" t="str">
        <f t="shared" si="18"/>
        <v>否</v>
      </c>
      <c r="G445" s="150" t="str">
        <f t="shared" si="19"/>
        <v>项</v>
      </c>
    </row>
    <row r="446" ht="36" customHeight="1" spans="1:7">
      <c r="A446" s="441">
        <v>2060404</v>
      </c>
      <c r="B446" s="302" t="s">
        <v>424</v>
      </c>
      <c r="C446" s="303">
        <f>IFERROR(VLOOKUP(A446,[3]表10支出预算!$A$4:$F$2222,5,FALSE),0)</f>
        <v>0</v>
      </c>
      <c r="D446" s="303">
        <f>IFERROR(VLOOKUP(A446,[3]表10支出预算!$A$4:$F$2222,6,FALSE),0)</f>
        <v>0</v>
      </c>
      <c r="E446" s="442">
        <f t="shared" si="20"/>
        <v>0</v>
      </c>
      <c r="F446" s="273" t="str">
        <f t="shared" si="18"/>
        <v>否</v>
      </c>
      <c r="G446" s="150" t="str">
        <f t="shared" si="19"/>
        <v>项</v>
      </c>
    </row>
    <row r="447" ht="36" customHeight="1" spans="1:7">
      <c r="A447" s="455">
        <v>2060405</v>
      </c>
      <c r="B447" s="302" t="s">
        <v>425</v>
      </c>
      <c r="C447" s="303">
        <f>IFERROR(VLOOKUP(A447,[3]表10支出预算!$A$4:$F$2222,5,FALSE),0)</f>
        <v>0</v>
      </c>
      <c r="D447" s="303">
        <f>IFERROR(VLOOKUP(A447,[3]表10支出预算!$A$4:$F$2222,6,FALSE),0)</f>
        <v>0</v>
      </c>
      <c r="E447" s="442">
        <f t="shared" si="20"/>
        <v>0</v>
      </c>
      <c r="F447" s="273" t="str">
        <f t="shared" si="18"/>
        <v>否</v>
      </c>
      <c r="G447" s="150" t="str">
        <f t="shared" si="19"/>
        <v>项</v>
      </c>
    </row>
    <row r="448" ht="36" customHeight="1" spans="1:7">
      <c r="A448" s="441">
        <v>2060499</v>
      </c>
      <c r="B448" s="302" t="s">
        <v>426</v>
      </c>
      <c r="C448" s="303">
        <f>IFERROR(VLOOKUP(A448,[3]表10支出预算!$A$4:$F$2222,5,FALSE),0)</f>
        <v>761</v>
      </c>
      <c r="D448" s="303">
        <f>IFERROR(VLOOKUP(A448,[3]表10支出预算!$A$4:$F$2222,6,FALSE),0)</f>
        <v>600</v>
      </c>
      <c r="E448" s="442">
        <f t="shared" si="20"/>
        <v>-0.212</v>
      </c>
      <c r="F448" s="273" t="str">
        <f t="shared" si="18"/>
        <v>是</v>
      </c>
      <c r="G448" s="150" t="str">
        <f t="shared" si="19"/>
        <v>项</v>
      </c>
    </row>
    <row r="449" ht="36" customHeight="1" spans="1:7">
      <c r="A449" s="440">
        <v>20605</v>
      </c>
      <c r="B449" s="298" t="s">
        <v>427</v>
      </c>
      <c r="C449" s="299">
        <f>IFERROR(VLOOKUP(A449,[3]表10支出预算!$A$4:$F$2222,5,FALSE),0)</f>
        <v>0</v>
      </c>
      <c r="D449" s="299">
        <f>IFERROR(VLOOKUP(A449,[3]表10支出预算!$A$4:$F$2222,6,FALSE),0)</f>
        <v>0</v>
      </c>
      <c r="E449" s="300">
        <f t="shared" si="20"/>
        <v>0</v>
      </c>
      <c r="F449" s="273" t="str">
        <f t="shared" si="18"/>
        <v>否</v>
      </c>
      <c r="G449" s="150" t="str">
        <f t="shared" si="19"/>
        <v>款</v>
      </c>
    </row>
    <row r="450" ht="36" customHeight="1" spans="1:7">
      <c r="A450" s="441">
        <v>2060501</v>
      </c>
      <c r="B450" s="302" t="s">
        <v>410</v>
      </c>
      <c r="C450" s="303">
        <f>IFERROR(VLOOKUP(A450,[3]表10支出预算!$A$4:$F$2222,5,FALSE),0)</f>
        <v>0</v>
      </c>
      <c r="D450" s="303">
        <f>IFERROR(VLOOKUP(A450,[3]表10支出预算!$A$4:$F$2222,6,FALSE),0)</f>
        <v>0</v>
      </c>
      <c r="E450" s="442">
        <f t="shared" si="20"/>
        <v>0</v>
      </c>
      <c r="F450" s="273" t="str">
        <f t="shared" si="18"/>
        <v>否</v>
      </c>
      <c r="G450" s="150" t="str">
        <f t="shared" si="19"/>
        <v>项</v>
      </c>
    </row>
    <row r="451" ht="36" customHeight="1" spans="1:7">
      <c r="A451" s="441">
        <v>2060502</v>
      </c>
      <c r="B451" s="302" t="s">
        <v>428</v>
      </c>
      <c r="C451" s="303">
        <f>IFERROR(VLOOKUP(A451,[3]表10支出预算!$A$4:$F$2222,5,FALSE),0)</f>
        <v>0</v>
      </c>
      <c r="D451" s="303">
        <f>IFERROR(VLOOKUP(A451,[3]表10支出预算!$A$4:$F$2222,6,FALSE),0)</f>
        <v>0</v>
      </c>
      <c r="E451" s="442">
        <f t="shared" si="20"/>
        <v>0</v>
      </c>
      <c r="F451" s="273" t="str">
        <f t="shared" si="18"/>
        <v>否</v>
      </c>
      <c r="G451" s="150" t="str">
        <f t="shared" si="19"/>
        <v>项</v>
      </c>
    </row>
    <row r="452" ht="36" customHeight="1" spans="1:7">
      <c r="A452" s="441">
        <v>2060503</v>
      </c>
      <c r="B452" s="302" t="s">
        <v>429</v>
      </c>
      <c r="C452" s="303">
        <f>IFERROR(VLOOKUP(A452,[3]表10支出预算!$A$4:$F$2222,5,FALSE),0)</f>
        <v>0</v>
      </c>
      <c r="D452" s="303">
        <f>IFERROR(VLOOKUP(A452,[3]表10支出预算!$A$4:$F$2222,6,FALSE),0)</f>
        <v>0</v>
      </c>
      <c r="E452" s="442">
        <f t="shared" si="20"/>
        <v>0</v>
      </c>
      <c r="F452" s="273" t="str">
        <f t="shared" ref="F452:F515" si="21">IF(LEN(A452)=3,"是",IF(B452&lt;&gt;"",IF(SUM(C452:D452)&lt;&gt;0,"是","否"),"是"))</f>
        <v>否</v>
      </c>
      <c r="G452" s="150" t="str">
        <f t="shared" ref="G452:G515" si="22">IF(LEN(A452)=3,"类",IF(LEN(A452)=5,"款","项"))</f>
        <v>项</v>
      </c>
    </row>
    <row r="453" ht="36" customHeight="1" spans="1:7">
      <c r="A453" s="441">
        <v>2060599</v>
      </c>
      <c r="B453" s="302" t="s">
        <v>430</v>
      </c>
      <c r="C453" s="303">
        <f>IFERROR(VLOOKUP(A453,[3]表10支出预算!$A$4:$F$2222,5,FALSE),0)</f>
        <v>0</v>
      </c>
      <c r="D453" s="303">
        <f>IFERROR(VLOOKUP(A453,[3]表10支出预算!$A$4:$F$2222,6,FALSE),0)</f>
        <v>0</v>
      </c>
      <c r="E453" s="442">
        <f t="shared" ref="E453:E516" si="23">IF(C453=0,0,(D453-C453)/C453)</f>
        <v>0</v>
      </c>
      <c r="F453" s="273" t="str">
        <f t="shared" si="21"/>
        <v>否</v>
      </c>
      <c r="G453" s="150" t="str">
        <f t="shared" si="22"/>
        <v>项</v>
      </c>
    </row>
    <row r="454" ht="36" customHeight="1" spans="1:7">
      <c r="A454" s="440">
        <v>20606</v>
      </c>
      <c r="B454" s="298" t="s">
        <v>431</v>
      </c>
      <c r="C454" s="299">
        <f>IFERROR(VLOOKUP(A454,[3]表10支出预算!$A$4:$F$2222,5,FALSE),0)</f>
        <v>0</v>
      </c>
      <c r="D454" s="299">
        <f>IFERROR(VLOOKUP(A454,[3]表10支出预算!$A$4:$F$2222,6,FALSE),0)</f>
        <v>0</v>
      </c>
      <c r="E454" s="300">
        <f t="shared" si="23"/>
        <v>0</v>
      </c>
      <c r="F454" s="273" t="str">
        <f t="shared" si="21"/>
        <v>否</v>
      </c>
      <c r="G454" s="150" t="str">
        <f t="shared" si="22"/>
        <v>款</v>
      </c>
    </row>
    <row r="455" ht="36" customHeight="1" spans="1:7">
      <c r="A455" s="441">
        <v>2060601</v>
      </c>
      <c r="B455" s="302" t="s">
        <v>432</v>
      </c>
      <c r="C455" s="303">
        <f>IFERROR(VLOOKUP(A455,[3]表10支出预算!$A$4:$F$2222,5,FALSE),0)</f>
        <v>0</v>
      </c>
      <c r="D455" s="303">
        <f>IFERROR(VLOOKUP(A455,[3]表10支出预算!$A$4:$F$2222,6,FALSE),0)</f>
        <v>0</v>
      </c>
      <c r="E455" s="442">
        <f t="shared" si="23"/>
        <v>0</v>
      </c>
      <c r="F455" s="273" t="str">
        <f t="shared" si="21"/>
        <v>否</v>
      </c>
      <c r="G455" s="150" t="str">
        <f t="shared" si="22"/>
        <v>项</v>
      </c>
    </row>
    <row r="456" ht="36" customHeight="1" spans="1:7">
      <c r="A456" s="441">
        <v>2060602</v>
      </c>
      <c r="B456" s="302" t="s">
        <v>433</v>
      </c>
      <c r="C456" s="303">
        <f>IFERROR(VLOOKUP(A456,[3]表10支出预算!$A$4:$F$2222,5,FALSE),0)</f>
        <v>0</v>
      </c>
      <c r="D456" s="303">
        <f>IFERROR(VLOOKUP(A456,[3]表10支出预算!$A$4:$F$2222,6,FALSE),0)</f>
        <v>0</v>
      </c>
      <c r="E456" s="442">
        <f t="shared" si="23"/>
        <v>0</v>
      </c>
      <c r="F456" s="273" t="str">
        <f t="shared" si="21"/>
        <v>否</v>
      </c>
      <c r="G456" s="150" t="str">
        <f t="shared" si="22"/>
        <v>项</v>
      </c>
    </row>
    <row r="457" ht="36" customHeight="1" spans="1:7">
      <c r="A457" s="441">
        <v>2060603</v>
      </c>
      <c r="B457" s="302" t="s">
        <v>434</v>
      </c>
      <c r="C457" s="303">
        <f>IFERROR(VLOOKUP(A457,[3]表10支出预算!$A$4:$F$2222,5,FALSE),0)</f>
        <v>0</v>
      </c>
      <c r="D457" s="303">
        <f>IFERROR(VLOOKUP(A457,[3]表10支出预算!$A$4:$F$2222,6,FALSE),0)</f>
        <v>0</v>
      </c>
      <c r="E457" s="442">
        <f t="shared" si="23"/>
        <v>0</v>
      </c>
      <c r="F457" s="273" t="str">
        <f t="shared" si="21"/>
        <v>否</v>
      </c>
      <c r="G457" s="150" t="str">
        <f t="shared" si="22"/>
        <v>项</v>
      </c>
    </row>
    <row r="458" ht="36" customHeight="1" spans="1:7">
      <c r="A458" s="441">
        <v>2060699</v>
      </c>
      <c r="B458" s="302" t="s">
        <v>435</v>
      </c>
      <c r="C458" s="303">
        <f>IFERROR(VLOOKUP(A458,[3]表10支出预算!$A$4:$F$2222,5,FALSE),0)</f>
        <v>0</v>
      </c>
      <c r="D458" s="303">
        <f>IFERROR(VLOOKUP(A458,[3]表10支出预算!$A$4:$F$2222,6,FALSE),0)</f>
        <v>0</v>
      </c>
      <c r="E458" s="442">
        <f t="shared" si="23"/>
        <v>0</v>
      </c>
      <c r="F458" s="273" t="str">
        <f t="shared" si="21"/>
        <v>否</v>
      </c>
      <c r="G458" s="150" t="str">
        <f t="shared" si="22"/>
        <v>项</v>
      </c>
    </row>
    <row r="459" ht="36" customHeight="1" spans="1:7">
      <c r="A459" s="440">
        <v>20607</v>
      </c>
      <c r="B459" s="298" t="s">
        <v>436</v>
      </c>
      <c r="C459" s="299">
        <f>IFERROR(VLOOKUP(A459,[3]表10支出预算!$A$4:$F$2222,5,FALSE),0)</f>
        <v>265</v>
      </c>
      <c r="D459" s="299">
        <f>IFERROR(VLOOKUP(A459,[3]表10支出预算!$A$4:$F$2222,6,FALSE),0)</f>
        <v>256</v>
      </c>
      <c r="E459" s="300">
        <f t="shared" si="23"/>
        <v>-0.034</v>
      </c>
      <c r="F459" s="273" t="str">
        <f t="shared" si="21"/>
        <v>是</v>
      </c>
      <c r="G459" s="150" t="str">
        <f t="shared" si="22"/>
        <v>款</v>
      </c>
    </row>
    <row r="460" ht="36" customHeight="1" spans="1:7">
      <c r="A460" s="441">
        <v>2060701</v>
      </c>
      <c r="B460" s="302" t="s">
        <v>410</v>
      </c>
      <c r="C460" s="303">
        <f>IFERROR(VLOOKUP(A460,[3]表10支出预算!$A$4:$F$2222,5,FALSE),0)</f>
        <v>73</v>
      </c>
      <c r="D460" s="303">
        <f>IFERROR(VLOOKUP(A460,[3]表10支出预算!$A$4:$F$2222,6,FALSE),0)</f>
        <v>76</v>
      </c>
      <c r="E460" s="442">
        <f t="shared" si="23"/>
        <v>0.041</v>
      </c>
      <c r="F460" s="273" t="str">
        <f t="shared" si="21"/>
        <v>是</v>
      </c>
      <c r="G460" s="150" t="str">
        <f t="shared" si="22"/>
        <v>项</v>
      </c>
    </row>
    <row r="461" ht="36" customHeight="1" spans="1:7">
      <c r="A461" s="441">
        <v>2060702</v>
      </c>
      <c r="B461" s="302" t="s">
        <v>437</v>
      </c>
      <c r="C461" s="303">
        <f>IFERROR(VLOOKUP(A461,[3]表10支出预算!$A$4:$F$2222,5,FALSE),0)</f>
        <v>143</v>
      </c>
      <c r="D461" s="303">
        <f>IFERROR(VLOOKUP(A461,[3]表10支出预算!$A$4:$F$2222,6,FALSE),0)</f>
        <v>150</v>
      </c>
      <c r="E461" s="442">
        <f t="shared" si="23"/>
        <v>0.049</v>
      </c>
      <c r="F461" s="273" t="str">
        <f t="shared" si="21"/>
        <v>是</v>
      </c>
      <c r="G461" s="150" t="str">
        <f t="shared" si="22"/>
        <v>项</v>
      </c>
    </row>
    <row r="462" ht="36" customHeight="1" spans="1:7">
      <c r="A462" s="441">
        <v>2060703</v>
      </c>
      <c r="B462" s="302" t="s">
        <v>438</v>
      </c>
      <c r="C462" s="303">
        <f>IFERROR(VLOOKUP(A462,[3]表10支出预算!$A$4:$F$2222,5,FALSE),0)</f>
        <v>0</v>
      </c>
      <c r="D462" s="303">
        <f>IFERROR(VLOOKUP(A462,[3]表10支出预算!$A$4:$F$2222,6,FALSE),0)</f>
        <v>0</v>
      </c>
      <c r="E462" s="442">
        <f t="shared" si="23"/>
        <v>0</v>
      </c>
      <c r="F462" s="273" t="str">
        <f t="shared" si="21"/>
        <v>否</v>
      </c>
      <c r="G462" s="150" t="str">
        <f t="shared" si="22"/>
        <v>项</v>
      </c>
    </row>
    <row r="463" ht="36" customHeight="1" spans="1:7">
      <c r="A463" s="441">
        <v>2060704</v>
      </c>
      <c r="B463" s="302" t="s">
        <v>439</v>
      </c>
      <c r="C463" s="303">
        <f>IFERROR(VLOOKUP(A463,[3]表10支出预算!$A$4:$F$2222,5,FALSE),0)</f>
        <v>0</v>
      </c>
      <c r="D463" s="303">
        <f>IFERROR(VLOOKUP(A463,[3]表10支出预算!$A$4:$F$2222,6,FALSE),0)</f>
        <v>0</v>
      </c>
      <c r="E463" s="442">
        <f t="shared" si="23"/>
        <v>0</v>
      </c>
      <c r="F463" s="273" t="str">
        <f t="shared" si="21"/>
        <v>否</v>
      </c>
      <c r="G463" s="150" t="str">
        <f t="shared" si="22"/>
        <v>项</v>
      </c>
    </row>
    <row r="464" ht="36" customHeight="1" spans="1:7">
      <c r="A464" s="441">
        <v>2060705</v>
      </c>
      <c r="B464" s="302" t="s">
        <v>440</v>
      </c>
      <c r="C464" s="303">
        <f>IFERROR(VLOOKUP(A464,[3]表10支出预算!$A$4:$F$2222,5,FALSE),0)</f>
        <v>49</v>
      </c>
      <c r="D464" s="303">
        <f>IFERROR(VLOOKUP(A464,[3]表10支出预算!$A$4:$F$2222,6,FALSE),0)</f>
        <v>30</v>
      </c>
      <c r="E464" s="442">
        <f t="shared" si="23"/>
        <v>-0.388</v>
      </c>
      <c r="F464" s="273" t="str">
        <f t="shared" si="21"/>
        <v>是</v>
      </c>
      <c r="G464" s="150" t="str">
        <f t="shared" si="22"/>
        <v>项</v>
      </c>
    </row>
    <row r="465" ht="36" customHeight="1" spans="1:7">
      <c r="A465" s="441">
        <v>2060799</v>
      </c>
      <c r="B465" s="302" t="s">
        <v>441</v>
      </c>
      <c r="C465" s="303">
        <f>IFERROR(VLOOKUP(A465,[3]表10支出预算!$A$4:$F$2222,5,FALSE),0)</f>
        <v>0</v>
      </c>
      <c r="D465" s="303">
        <f>IFERROR(VLOOKUP(A465,[3]表10支出预算!$A$4:$F$2222,6,FALSE),0)</f>
        <v>0</v>
      </c>
      <c r="E465" s="442">
        <f t="shared" si="23"/>
        <v>0</v>
      </c>
      <c r="F465" s="273" t="str">
        <f t="shared" si="21"/>
        <v>否</v>
      </c>
      <c r="G465" s="150" t="str">
        <f t="shared" si="22"/>
        <v>项</v>
      </c>
    </row>
    <row r="466" ht="36" customHeight="1" spans="1:7">
      <c r="A466" s="440">
        <v>20608</v>
      </c>
      <c r="B466" s="298" t="s">
        <v>442</v>
      </c>
      <c r="C466" s="299">
        <f>IFERROR(VLOOKUP(A466,[3]表10支出预算!$A$4:$F$2222,5,FALSE),0)</f>
        <v>0</v>
      </c>
      <c r="D466" s="299">
        <f>IFERROR(VLOOKUP(A466,[3]表10支出预算!$A$4:$F$2222,6,FALSE),0)</f>
        <v>0</v>
      </c>
      <c r="E466" s="300">
        <f t="shared" si="23"/>
        <v>0</v>
      </c>
      <c r="F466" s="273" t="str">
        <f t="shared" si="21"/>
        <v>否</v>
      </c>
      <c r="G466" s="150" t="str">
        <f t="shared" si="22"/>
        <v>款</v>
      </c>
    </row>
    <row r="467" ht="36" customHeight="1" spans="1:7">
      <c r="A467" s="441">
        <v>2060801</v>
      </c>
      <c r="B467" s="302" t="s">
        <v>443</v>
      </c>
      <c r="C467" s="303">
        <f>IFERROR(VLOOKUP(A467,[3]表10支出预算!$A$4:$F$2222,5,FALSE),0)</f>
        <v>0</v>
      </c>
      <c r="D467" s="303">
        <f>IFERROR(VLOOKUP(A467,[3]表10支出预算!$A$4:$F$2222,6,FALSE),0)</f>
        <v>0</v>
      </c>
      <c r="E467" s="442">
        <f t="shared" si="23"/>
        <v>0</v>
      </c>
      <c r="F467" s="273" t="str">
        <f t="shared" si="21"/>
        <v>否</v>
      </c>
      <c r="G467" s="150" t="str">
        <f t="shared" si="22"/>
        <v>项</v>
      </c>
    </row>
    <row r="468" ht="36" customHeight="1" spans="1:7">
      <c r="A468" s="441">
        <v>2060802</v>
      </c>
      <c r="B468" s="302" t="s">
        <v>444</v>
      </c>
      <c r="C468" s="303">
        <f>IFERROR(VLOOKUP(A468,[3]表10支出预算!$A$4:$F$2222,5,FALSE),0)</f>
        <v>0</v>
      </c>
      <c r="D468" s="303">
        <f>IFERROR(VLOOKUP(A468,[3]表10支出预算!$A$4:$F$2222,6,FALSE),0)</f>
        <v>0</v>
      </c>
      <c r="E468" s="442">
        <f t="shared" si="23"/>
        <v>0</v>
      </c>
      <c r="F468" s="273" t="str">
        <f t="shared" si="21"/>
        <v>否</v>
      </c>
      <c r="G468" s="150" t="str">
        <f t="shared" si="22"/>
        <v>项</v>
      </c>
    </row>
    <row r="469" ht="36" customHeight="1" spans="1:7">
      <c r="A469" s="441">
        <v>2060899</v>
      </c>
      <c r="B469" s="302" t="s">
        <v>445</v>
      </c>
      <c r="C469" s="303">
        <f>IFERROR(VLOOKUP(A469,[3]表10支出预算!$A$4:$F$2222,5,FALSE),0)</f>
        <v>0</v>
      </c>
      <c r="D469" s="303">
        <f>IFERROR(VLOOKUP(A469,[3]表10支出预算!$A$4:$F$2222,6,FALSE),0)</f>
        <v>0</v>
      </c>
      <c r="E469" s="442">
        <f t="shared" si="23"/>
        <v>0</v>
      </c>
      <c r="F469" s="273" t="str">
        <f t="shared" si="21"/>
        <v>否</v>
      </c>
      <c r="G469" s="150" t="str">
        <f t="shared" si="22"/>
        <v>项</v>
      </c>
    </row>
    <row r="470" ht="36" customHeight="1" spans="1:7">
      <c r="A470" s="440">
        <v>20609</v>
      </c>
      <c r="B470" s="298" t="s">
        <v>446</v>
      </c>
      <c r="C470" s="299">
        <f>IFERROR(VLOOKUP(A470,[3]表10支出预算!$A$4:$F$2222,5,FALSE),0)</f>
        <v>0</v>
      </c>
      <c r="D470" s="299">
        <f>IFERROR(VLOOKUP(A470,[3]表10支出预算!$A$4:$F$2222,6,FALSE),0)</f>
        <v>0</v>
      </c>
      <c r="E470" s="300">
        <f t="shared" si="23"/>
        <v>0</v>
      </c>
      <c r="F470" s="273" t="str">
        <f t="shared" si="21"/>
        <v>否</v>
      </c>
      <c r="G470" s="150" t="str">
        <f t="shared" si="22"/>
        <v>款</v>
      </c>
    </row>
    <row r="471" ht="36" customHeight="1" spans="1:7">
      <c r="A471" s="441">
        <v>2060901</v>
      </c>
      <c r="B471" s="302" t="s">
        <v>447</v>
      </c>
      <c r="C471" s="303">
        <f>IFERROR(VLOOKUP(A471,[3]表10支出预算!$A$4:$F$2222,5,FALSE),0)</f>
        <v>0</v>
      </c>
      <c r="D471" s="303">
        <f>IFERROR(VLOOKUP(A471,[3]表10支出预算!$A$4:$F$2222,6,FALSE),0)</f>
        <v>0</v>
      </c>
      <c r="E471" s="442">
        <f t="shared" si="23"/>
        <v>0</v>
      </c>
      <c r="F471" s="273" t="str">
        <f t="shared" si="21"/>
        <v>否</v>
      </c>
      <c r="G471" s="150" t="str">
        <f t="shared" si="22"/>
        <v>项</v>
      </c>
    </row>
    <row r="472" ht="36" customHeight="1" spans="1:7">
      <c r="A472" s="441">
        <v>2060902</v>
      </c>
      <c r="B472" s="302" t="s">
        <v>448</v>
      </c>
      <c r="C472" s="303">
        <f>IFERROR(VLOOKUP(A472,[3]表10支出预算!$A$4:$F$2222,5,FALSE),0)</f>
        <v>0</v>
      </c>
      <c r="D472" s="303">
        <f>IFERROR(VLOOKUP(A472,[3]表10支出预算!$A$4:$F$2222,6,FALSE),0)</f>
        <v>0</v>
      </c>
      <c r="E472" s="442">
        <f t="shared" si="23"/>
        <v>0</v>
      </c>
      <c r="F472" s="273" t="str">
        <f t="shared" si="21"/>
        <v>否</v>
      </c>
      <c r="G472" s="150" t="str">
        <f t="shared" si="22"/>
        <v>项</v>
      </c>
    </row>
    <row r="473" ht="36" customHeight="1" spans="1:7">
      <c r="A473" s="441">
        <v>2060999</v>
      </c>
      <c r="B473" s="302" t="s">
        <v>449</v>
      </c>
      <c r="C473" s="303">
        <f>IFERROR(VLOOKUP(A473,[3]表10支出预算!$A$4:$F$2222,5,FALSE),0)</f>
        <v>0</v>
      </c>
      <c r="D473" s="303">
        <f>IFERROR(VLOOKUP(A473,[3]表10支出预算!$A$4:$F$2222,6,FALSE),0)</f>
        <v>0</v>
      </c>
      <c r="E473" s="442">
        <f t="shared" si="23"/>
        <v>0</v>
      </c>
      <c r="F473" s="273" t="str">
        <f t="shared" si="21"/>
        <v>否</v>
      </c>
      <c r="G473" s="150" t="str">
        <f t="shared" si="22"/>
        <v>项</v>
      </c>
    </row>
    <row r="474" ht="36" customHeight="1" spans="1:7">
      <c r="A474" s="440">
        <v>20699</v>
      </c>
      <c r="B474" s="298" t="s">
        <v>450</v>
      </c>
      <c r="C474" s="299">
        <f>IFERROR(VLOOKUP(A474,[3]表10支出预算!$A$4:$F$2222,5,FALSE),0)</f>
        <v>0</v>
      </c>
      <c r="D474" s="299">
        <f>IFERROR(VLOOKUP(A474,[3]表10支出预算!$A$4:$F$2222,6,FALSE),0)</f>
        <v>0</v>
      </c>
      <c r="E474" s="300">
        <f t="shared" si="23"/>
        <v>0</v>
      </c>
      <c r="F474" s="273" t="str">
        <f t="shared" si="21"/>
        <v>否</v>
      </c>
      <c r="G474" s="150" t="str">
        <f t="shared" si="22"/>
        <v>款</v>
      </c>
    </row>
    <row r="475" ht="36" customHeight="1" spans="1:7">
      <c r="A475" s="441">
        <v>2069901</v>
      </c>
      <c r="B475" s="302" t="s">
        <v>451</v>
      </c>
      <c r="C475" s="303">
        <f>IFERROR(VLOOKUP(A475,[3]表10支出预算!$A$4:$F$2222,5,FALSE),0)</f>
        <v>0</v>
      </c>
      <c r="D475" s="303">
        <f>IFERROR(VLOOKUP(A475,[3]表10支出预算!$A$4:$F$2222,6,FALSE),0)</f>
        <v>0</v>
      </c>
      <c r="E475" s="442">
        <f t="shared" si="23"/>
        <v>0</v>
      </c>
      <c r="F475" s="273" t="str">
        <f t="shared" si="21"/>
        <v>否</v>
      </c>
      <c r="G475" s="150" t="str">
        <f t="shared" si="22"/>
        <v>项</v>
      </c>
    </row>
    <row r="476" ht="36" customHeight="1" spans="1:7">
      <c r="A476" s="441">
        <v>2069902</v>
      </c>
      <c r="B476" s="302" t="s">
        <v>452</v>
      </c>
      <c r="C476" s="303">
        <f>IFERROR(VLOOKUP(A476,[3]表10支出预算!$A$4:$F$2222,5,FALSE),0)</f>
        <v>0</v>
      </c>
      <c r="D476" s="303">
        <f>IFERROR(VLOOKUP(A476,[3]表10支出预算!$A$4:$F$2222,6,FALSE),0)</f>
        <v>0</v>
      </c>
      <c r="E476" s="442">
        <f t="shared" si="23"/>
        <v>0</v>
      </c>
      <c r="F476" s="273" t="str">
        <f t="shared" si="21"/>
        <v>否</v>
      </c>
      <c r="G476" s="150" t="str">
        <f t="shared" si="22"/>
        <v>项</v>
      </c>
    </row>
    <row r="477" ht="36" customHeight="1" spans="1:7">
      <c r="A477" s="441">
        <v>2069903</v>
      </c>
      <c r="B477" s="302" t="s">
        <v>453</v>
      </c>
      <c r="C477" s="303">
        <f>IFERROR(VLOOKUP(A477,[3]表10支出预算!$A$4:$F$2222,5,FALSE),0)</f>
        <v>0</v>
      </c>
      <c r="D477" s="303">
        <f>IFERROR(VLOOKUP(A477,[3]表10支出预算!$A$4:$F$2222,6,FALSE),0)</f>
        <v>0</v>
      </c>
      <c r="E477" s="442">
        <f t="shared" si="23"/>
        <v>0</v>
      </c>
      <c r="F477" s="273" t="str">
        <f t="shared" si="21"/>
        <v>否</v>
      </c>
      <c r="G477" s="150" t="str">
        <f t="shared" si="22"/>
        <v>项</v>
      </c>
    </row>
    <row r="478" ht="36" customHeight="1" spans="1:7">
      <c r="A478" s="441">
        <v>2069999</v>
      </c>
      <c r="B478" s="302" t="s">
        <v>454</v>
      </c>
      <c r="C478" s="303">
        <f>IFERROR(VLOOKUP(A478,[3]表10支出预算!$A$4:$F$2222,5,FALSE),0)</f>
        <v>0</v>
      </c>
      <c r="D478" s="303">
        <f>IFERROR(VLOOKUP(A478,[3]表10支出预算!$A$4:$F$2222,6,FALSE),0)</f>
        <v>0</v>
      </c>
      <c r="E478" s="442">
        <f t="shared" si="23"/>
        <v>0</v>
      </c>
      <c r="F478" s="273" t="str">
        <f t="shared" si="21"/>
        <v>否</v>
      </c>
      <c r="G478" s="150" t="str">
        <f t="shared" si="22"/>
        <v>项</v>
      </c>
    </row>
    <row r="479" ht="36" customHeight="1" spans="1:7">
      <c r="A479" s="456" t="s">
        <v>455</v>
      </c>
      <c r="B479" s="447" t="s">
        <v>277</v>
      </c>
      <c r="C479" s="448">
        <f>IFERROR(VLOOKUP(A479,[3]表10支出预算!$A$4:$F$2222,5,FALSE),0)</f>
        <v>0</v>
      </c>
      <c r="D479" s="448">
        <f>IFERROR(VLOOKUP(A479,[3]表10支出预算!$A$4:$F$2222,6,FALSE),0)</f>
        <v>0</v>
      </c>
      <c r="E479" s="300">
        <f t="shared" si="23"/>
        <v>0</v>
      </c>
      <c r="F479" s="273" t="str">
        <f t="shared" si="21"/>
        <v>否</v>
      </c>
      <c r="G479" s="150" t="str">
        <f t="shared" si="22"/>
        <v>项</v>
      </c>
    </row>
    <row r="480" ht="36" customHeight="1" spans="1:7">
      <c r="A480" s="440">
        <v>207</v>
      </c>
      <c r="B480" s="298" t="s">
        <v>81</v>
      </c>
      <c r="C480" s="299">
        <f>IFERROR(VLOOKUP(A480,[3]表10支出预算!$A$4:$F$2222,5,FALSE),0)</f>
        <v>3027</v>
      </c>
      <c r="D480" s="299">
        <f>IFERROR(VLOOKUP(A480,[3]表10支出预算!$A$4:$F$2222,6,FALSE),0)</f>
        <v>2144</v>
      </c>
      <c r="E480" s="300">
        <f t="shared" si="23"/>
        <v>-0.292</v>
      </c>
      <c r="F480" s="273" t="str">
        <f t="shared" si="21"/>
        <v>是</v>
      </c>
      <c r="G480" s="150" t="str">
        <f t="shared" si="22"/>
        <v>类</v>
      </c>
    </row>
    <row r="481" ht="36" customHeight="1" spans="1:7">
      <c r="A481" s="440">
        <v>20701</v>
      </c>
      <c r="B481" s="298" t="s">
        <v>456</v>
      </c>
      <c r="C481" s="299">
        <f>IFERROR(VLOOKUP(A481,[3]表10支出预算!$A$4:$F$2222,5,FALSE),0)</f>
        <v>1478</v>
      </c>
      <c r="D481" s="299">
        <f>IFERROR(VLOOKUP(A481,[3]表10支出预算!$A$4:$F$2222,6,FALSE),0)</f>
        <v>1553</v>
      </c>
      <c r="E481" s="300">
        <f t="shared" si="23"/>
        <v>0.051</v>
      </c>
      <c r="F481" s="273" t="str">
        <f t="shared" si="21"/>
        <v>是</v>
      </c>
      <c r="G481" s="150" t="str">
        <f t="shared" si="22"/>
        <v>款</v>
      </c>
    </row>
    <row r="482" ht="36" customHeight="1" spans="1:7">
      <c r="A482" s="441">
        <v>2070101</v>
      </c>
      <c r="B482" s="302" t="s">
        <v>137</v>
      </c>
      <c r="C482" s="303">
        <f>IFERROR(VLOOKUP(A482,[3]表10支出预算!$A$4:$F$2222,5,FALSE),0)</f>
        <v>1219</v>
      </c>
      <c r="D482" s="303">
        <f>IFERROR(VLOOKUP(A482,[3]表10支出预算!$A$4:$F$2222,6,FALSE),0)</f>
        <v>1242</v>
      </c>
      <c r="E482" s="442">
        <f t="shared" si="23"/>
        <v>0.019</v>
      </c>
      <c r="F482" s="273" t="str">
        <f t="shared" si="21"/>
        <v>是</v>
      </c>
      <c r="G482" s="150" t="str">
        <f t="shared" si="22"/>
        <v>项</v>
      </c>
    </row>
    <row r="483" ht="36" customHeight="1" spans="1:7">
      <c r="A483" s="441">
        <v>2070102</v>
      </c>
      <c r="B483" s="302" t="s">
        <v>138</v>
      </c>
      <c r="C483" s="303">
        <f>IFERROR(VLOOKUP(A483,[3]表10支出预算!$A$4:$F$2222,5,FALSE),0)</f>
        <v>0</v>
      </c>
      <c r="D483" s="303">
        <f>IFERROR(VLOOKUP(A483,[3]表10支出预算!$A$4:$F$2222,6,FALSE),0)</f>
        <v>0</v>
      </c>
      <c r="E483" s="442">
        <f t="shared" si="23"/>
        <v>0</v>
      </c>
      <c r="F483" s="273" t="str">
        <f t="shared" si="21"/>
        <v>否</v>
      </c>
      <c r="G483" s="150" t="str">
        <f t="shared" si="22"/>
        <v>项</v>
      </c>
    </row>
    <row r="484" ht="36" customHeight="1" spans="1:7">
      <c r="A484" s="441">
        <v>2070103</v>
      </c>
      <c r="B484" s="302" t="s">
        <v>139</v>
      </c>
      <c r="C484" s="303">
        <f>IFERROR(VLOOKUP(A484,[3]表10支出预算!$A$4:$F$2222,5,FALSE),0)</f>
        <v>0</v>
      </c>
      <c r="D484" s="303">
        <f>IFERROR(VLOOKUP(A484,[3]表10支出预算!$A$4:$F$2222,6,FALSE),0)</f>
        <v>0</v>
      </c>
      <c r="E484" s="442">
        <f t="shared" si="23"/>
        <v>0</v>
      </c>
      <c r="F484" s="273" t="str">
        <f t="shared" si="21"/>
        <v>否</v>
      </c>
      <c r="G484" s="150" t="str">
        <f t="shared" si="22"/>
        <v>项</v>
      </c>
    </row>
    <row r="485" ht="36" customHeight="1" spans="1:7">
      <c r="A485" s="441">
        <v>2070104</v>
      </c>
      <c r="B485" s="302" t="s">
        <v>457</v>
      </c>
      <c r="C485" s="303">
        <f>IFERROR(VLOOKUP(A485,[3]表10支出预算!$A$4:$F$2222,5,FALSE),0)</f>
        <v>0</v>
      </c>
      <c r="D485" s="303">
        <f>IFERROR(VLOOKUP(A485,[3]表10支出预算!$A$4:$F$2222,6,FALSE),0)</f>
        <v>0</v>
      </c>
      <c r="E485" s="442">
        <f t="shared" si="23"/>
        <v>0</v>
      </c>
      <c r="F485" s="273" t="str">
        <f t="shared" si="21"/>
        <v>否</v>
      </c>
      <c r="G485" s="150" t="str">
        <f t="shared" si="22"/>
        <v>项</v>
      </c>
    </row>
    <row r="486" ht="36" customHeight="1" spans="1:7">
      <c r="A486" s="441">
        <v>2070105</v>
      </c>
      <c r="B486" s="302" t="s">
        <v>458</v>
      </c>
      <c r="C486" s="303">
        <f>IFERROR(VLOOKUP(A486,[3]表10支出预算!$A$4:$F$2222,5,FALSE),0)</f>
        <v>0</v>
      </c>
      <c r="D486" s="303">
        <f>IFERROR(VLOOKUP(A486,[3]表10支出预算!$A$4:$F$2222,6,FALSE),0)</f>
        <v>0</v>
      </c>
      <c r="E486" s="442">
        <f t="shared" si="23"/>
        <v>0</v>
      </c>
      <c r="F486" s="273" t="str">
        <f t="shared" si="21"/>
        <v>否</v>
      </c>
      <c r="G486" s="150" t="str">
        <f t="shared" si="22"/>
        <v>项</v>
      </c>
    </row>
    <row r="487" ht="36" customHeight="1" spans="1:7">
      <c r="A487" s="441">
        <v>2070106</v>
      </c>
      <c r="B487" s="302" t="s">
        <v>459</v>
      </c>
      <c r="C487" s="303">
        <f>IFERROR(VLOOKUP(A487,[3]表10支出预算!$A$4:$F$2222,5,FALSE),0)</f>
        <v>0</v>
      </c>
      <c r="D487" s="303">
        <f>IFERROR(VLOOKUP(A487,[3]表10支出预算!$A$4:$F$2222,6,FALSE),0)</f>
        <v>0</v>
      </c>
      <c r="E487" s="442">
        <f t="shared" si="23"/>
        <v>0</v>
      </c>
      <c r="F487" s="273" t="str">
        <f t="shared" si="21"/>
        <v>否</v>
      </c>
      <c r="G487" s="150" t="str">
        <f t="shared" si="22"/>
        <v>项</v>
      </c>
    </row>
    <row r="488" ht="36" customHeight="1" spans="1:7">
      <c r="A488" s="441">
        <v>2070107</v>
      </c>
      <c r="B488" s="302" t="s">
        <v>460</v>
      </c>
      <c r="C488" s="303">
        <f>IFERROR(VLOOKUP(A488,[3]表10支出预算!$A$4:$F$2222,5,FALSE),0)</f>
        <v>0</v>
      </c>
      <c r="D488" s="303">
        <f>IFERROR(VLOOKUP(A488,[3]表10支出预算!$A$4:$F$2222,6,FALSE),0)</f>
        <v>0</v>
      </c>
      <c r="E488" s="442">
        <f t="shared" si="23"/>
        <v>0</v>
      </c>
      <c r="F488" s="273" t="str">
        <f t="shared" si="21"/>
        <v>否</v>
      </c>
      <c r="G488" s="150" t="str">
        <f t="shared" si="22"/>
        <v>项</v>
      </c>
    </row>
    <row r="489" ht="36" customHeight="1" spans="1:7">
      <c r="A489" s="441">
        <v>2070108</v>
      </c>
      <c r="B489" s="302" t="s">
        <v>461</v>
      </c>
      <c r="C489" s="303">
        <f>IFERROR(VLOOKUP(A489,[3]表10支出预算!$A$4:$F$2222,5,FALSE),0)</f>
        <v>0</v>
      </c>
      <c r="D489" s="303">
        <f>IFERROR(VLOOKUP(A489,[3]表10支出预算!$A$4:$F$2222,6,FALSE),0)</f>
        <v>0</v>
      </c>
      <c r="E489" s="442">
        <f t="shared" si="23"/>
        <v>0</v>
      </c>
      <c r="F489" s="273" t="str">
        <f t="shared" si="21"/>
        <v>否</v>
      </c>
      <c r="G489" s="150" t="str">
        <f t="shared" si="22"/>
        <v>项</v>
      </c>
    </row>
    <row r="490" ht="36" customHeight="1" spans="1:7">
      <c r="A490" s="441">
        <v>2070109</v>
      </c>
      <c r="B490" s="302" t="s">
        <v>462</v>
      </c>
      <c r="C490" s="303">
        <f>IFERROR(VLOOKUP(A490,[3]表10支出预算!$A$4:$F$2222,5,FALSE),0)</f>
        <v>0</v>
      </c>
      <c r="D490" s="303">
        <f>IFERROR(VLOOKUP(A490,[3]表10支出预算!$A$4:$F$2222,6,FALSE),0)</f>
        <v>0</v>
      </c>
      <c r="E490" s="442">
        <f t="shared" si="23"/>
        <v>0</v>
      </c>
      <c r="F490" s="273" t="str">
        <f t="shared" si="21"/>
        <v>否</v>
      </c>
      <c r="G490" s="150" t="str">
        <f t="shared" si="22"/>
        <v>项</v>
      </c>
    </row>
    <row r="491" ht="36" customHeight="1" spans="1:7">
      <c r="A491" s="441">
        <v>2070110</v>
      </c>
      <c r="B491" s="302" t="s">
        <v>463</v>
      </c>
      <c r="C491" s="303">
        <f>IFERROR(VLOOKUP(A491,[3]表10支出预算!$A$4:$F$2222,5,FALSE),0)</f>
        <v>0</v>
      </c>
      <c r="D491" s="303">
        <f>IFERROR(VLOOKUP(A491,[3]表10支出预算!$A$4:$F$2222,6,FALSE),0)</f>
        <v>0</v>
      </c>
      <c r="E491" s="442">
        <f t="shared" si="23"/>
        <v>0</v>
      </c>
      <c r="F491" s="273" t="str">
        <f t="shared" si="21"/>
        <v>否</v>
      </c>
      <c r="G491" s="150" t="str">
        <f t="shared" si="22"/>
        <v>项</v>
      </c>
    </row>
    <row r="492" ht="36" customHeight="1" spans="1:7">
      <c r="A492" s="441">
        <v>2070111</v>
      </c>
      <c r="B492" s="302" t="s">
        <v>464</v>
      </c>
      <c r="C492" s="303">
        <f>IFERROR(VLOOKUP(A492,[3]表10支出预算!$A$4:$F$2222,5,FALSE),0)</f>
        <v>0</v>
      </c>
      <c r="D492" s="303">
        <f>IFERROR(VLOOKUP(A492,[3]表10支出预算!$A$4:$F$2222,6,FALSE),0)</f>
        <v>0</v>
      </c>
      <c r="E492" s="442">
        <f t="shared" si="23"/>
        <v>0</v>
      </c>
      <c r="F492" s="273" t="str">
        <f t="shared" si="21"/>
        <v>否</v>
      </c>
      <c r="G492" s="150" t="str">
        <f t="shared" si="22"/>
        <v>项</v>
      </c>
    </row>
    <row r="493" ht="36" customHeight="1" spans="1:7">
      <c r="A493" s="441">
        <v>2070112</v>
      </c>
      <c r="B493" s="302" t="s">
        <v>465</v>
      </c>
      <c r="C493" s="303">
        <f>IFERROR(VLOOKUP(A493,[3]表10支出预算!$A$4:$F$2222,5,FALSE),0)</f>
        <v>0</v>
      </c>
      <c r="D493" s="303">
        <f>IFERROR(VLOOKUP(A493,[3]表10支出预算!$A$4:$F$2222,6,FALSE),0)</f>
        <v>0</v>
      </c>
      <c r="E493" s="442">
        <f t="shared" si="23"/>
        <v>0</v>
      </c>
      <c r="F493" s="273" t="str">
        <f t="shared" si="21"/>
        <v>否</v>
      </c>
      <c r="G493" s="150" t="str">
        <f t="shared" si="22"/>
        <v>项</v>
      </c>
    </row>
    <row r="494" ht="36" customHeight="1" spans="1:7">
      <c r="A494" s="441">
        <v>2070113</v>
      </c>
      <c r="B494" s="302" t="s">
        <v>466</v>
      </c>
      <c r="C494" s="303">
        <f>IFERROR(VLOOKUP(A494,[3]表10支出预算!$A$4:$F$2222,5,FALSE),0)</f>
        <v>0</v>
      </c>
      <c r="D494" s="303">
        <f>IFERROR(VLOOKUP(A494,[3]表10支出预算!$A$4:$F$2222,6,FALSE),0)</f>
        <v>0</v>
      </c>
      <c r="E494" s="442">
        <f t="shared" si="23"/>
        <v>0</v>
      </c>
      <c r="F494" s="273" t="str">
        <f t="shared" si="21"/>
        <v>否</v>
      </c>
      <c r="G494" s="150" t="str">
        <f t="shared" si="22"/>
        <v>项</v>
      </c>
    </row>
    <row r="495" ht="36" customHeight="1" spans="1:7">
      <c r="A495" s="441">
        <v>2070114</v>
      </c>
      <c r="B495" s="302" t="s">
        <v>467</v>
      </c>
      <c r="C495" s="303">
        <f>IFERROR(VLOOKUP(A495,[3]表10支出预算!$A$4:$F$2222,5,FALSE),0)</f>
        <v>0</v>
      </c>
      <c r="D495" s="303">
        <f>IFERROR(VLOOKUP(A495,[3]表10支出预算!$A$4:$F$2222,6,FALSE),0)</f>
        <v>0</v>
      </c>
      <c r="E495" s="442">
        <f t="shared" si="23"/>
        <v>0</v>
      </c>
      <c r="F495" s="273" t="str">
        <f t="shared" si="21"/>
        <v>否</v>
      </c>
      <c r="G495" s="150" t="str">
        <f t="shared" si="22"/>
        <v>项</v>
      </c>
    </row>
    <row r="496" ht="36" customHeight="1" spans="1:7">
      <c r="A496" s="441">
        <v>2070199</v>
      </c>
      <c r="B496" s="302" t="s">
        <v>468</v>
      </c>
      <c r="C496" s="303">
        <f>IFERROR(VLOOKUP(A496,[3]表10支出预算!$A$4:$F$2222,5,FALSE),0)</f>
        <v>259</v>
      </c>
      <c r="D496" s="303">
        <f>IFERROR(VLOOKUP(A496,[3]表10支出预算!$A$4:$F$2222,6,FALSE),0)</f>
        <v>311</v>
      </c>
      <c r="E496" s="442">
        <f t="shared" si="23"/>
        <v>0.201</v>
      </c>
      <c r="F496" s="273" t="str">
        <f t="shared" si="21"/>
        <v>是</v>
      </c>
      <c r="G496" s="150" t="str">
        <f t="shared" si="22"/>
        <v>项</v>
      </c>
    </row>
    <row r="497" ht="36" customHeight="1" spans="1:7">
      <c r="A497" s="440">
        <v>20702</v>
      </c>
      <c r="B497" s="298" t="s">
        <v>469</v>
      </c>
      <c r="C497" s="299">
        <f>IFERROR(VLOOKUP(A497,[3]表10支出预算!$A$4:$F$2222,5,FALSE),0)</f>
        <v>70</v>
      </c>
      <c r="D497" s="299">
        <f>IFERROR(VLOOKUP(A497,[3]表10支出预算!$A$4:$F$2222,6,FALSE),0)</f>
        <v>0</v>
      </c>
      <c r="E497" s="300">
        <f t="shared" si="23"/>
        <v>-1</v>
      </c>
      <c r="F497" s="273" t="str">
        <f t="shared" si="21"/>
        <v>是</v>
      </c>
      <c r="G497" s="150" t="str">
        <f t="shared" si="22"/>
        <v>款</v>
      </c>
    </row>
    <row r="498" ht="36" customHeight="1" spans="1:7">
      <c r="A498" s="441">
        <v>2070201</v>
      </c>
      <c r="B498" s="302" t="s">
        <v>137</v>
      </c>
      <c r="C498" s="303">
        <f>IFERROR(VLOOKUP(A498,[3]表10支出预算!$A$4:$F$2222,5,FALSE),0)</f>
        <v>0</v>
      </c>
      <c r="D498" s="303">
        <f>IFERROR(VLOOKUP(A498,[3]表10支出预算!$A$4:$F$2222,6,FALSE),0)</f>
        <v>0</v>
      </c>
      <c r="E498" s="442">
        <f t="shared" si="23"/>
        <v>0</v>
      </c>
      <c r="F498" s="273" t="str">
        <f t="shared" si="21"/>
        <v>否</v>
      </c>
      <c r="G498" s="150" t="str">
        <f t="shared" si="22"/>
        <v>项</v>
      </c>
    </row>
    <row r="499" ht="36" customHeight="1" spans="1:7">
      <c r="A499" s="441">
        <v>2070202</v>
      </c>
      <c r="B499" s="302" t="s">
        <v>138</v>
      </c>
      <c r="C499" s="303">
        <f>IFERROR(VLOOKUP(A499,[3]表10支出预算!$A$4:$F$2222,5,FALSE),0)</f>
        <v>0</v>
      </c>
      <c r="D499" s="303">
        <f>IFERROR(VLOOKUP(A499,[3]表10支出预算!$A$4:$F$2222,6,FALSE),0)</f>
        <v>0</v>
      </c>
      <c r="E499" s="442">
        <f t="shared" si="23"/>
        <v>0</v>
      </c>
      <c r="F499" s="273" t="str">
        <f t="shared" si="21"/>
        <v>否</v>
      </c>
      <c r="G499" s="150" t="str">
        <f t="shared" si="22"/>
        <v>项</v>
      </c>
    </row>
    <row r="500" ht="36" customHeight="1" spans="1:7">
      <c r="A500" s="441">
        <v>2070203</v>
      </c>
      <c r="B500" s="302" t="s">
        <v>139</v>
      </c>
      <c r="C500" s="303">
        <f>IFERROR(VLOOKUP(A500,[3]表10支出预算!$A$4:$F$2222,5,FALSE),0)</f>
        <v>0</v>
      </c>
      <c r="D500" s="303">
        <f>IFERROR(VLOOKUP(A500,[3]表10支出预算!$A$4:$F$2222,6,FALSE),0)</f>
        <v>0</v>
      </c>
      <c r="E500" s="442">
        <f t="shared" si="23"/>
        <v>0</v>
      </c>
      <c r="F500" s="273" t="str">
        <f t="shared" si="21"/>
        <v>否</v>
      </c>
      <c r="G500" s="150" t="str">
        <f t="shared" si="22"/>
        <v>项</v>
      </c>
    </row>
    <row r="501" ht="36" customHeight="1" spans="1:7">
      <c r="A501" s="441">
        <v>2070204</v>
      </c>
      <c r="B501" s="302" t="s">
        <v>470</v>
      </c>
      <c r="C501" s="303">
        <f>IFERROR(VLOOKUP(A501,[3]表10支出预算!$A$4:$F$2222,5,FALSE),0)</f>
        <v>70</v>
      </c>
      <c r="D501" s="303">
        <f>IFERROR(VLOOKUP(A501,[3]表10支出预算!$A$4:$F$2222,6,FALSE),0)</f>
        <v>0</v>
      </c>
      <c r="E501" s="442">
        <f t="shared" si="23"/>
        <v>-1</v>
      </c>
      <c r="F501" s="273" t="str">
        <f t="shared" si="21"/>
        <v>是</v>
      </c>
      <c r="G501" s="150" t="str">
        <f t="shared" si="22"/>
        <v>项</v>
      </c>
    </row>
    <row r="502" ht="36" customHeight="1" spans="1:7">
      <c r="A502" s="441">
        <v>2070205</v>
      </c>
      <c r="B502" s="302" t="s">
        <v>471</v>
      </c>
      <c r="C502" s="303">
        <f>IFERROR(VLOOKUP(A502,[3]表10支出预算!$A$4:$F$2222,5,FALSE),0)</f>
        <v>0</v>
      </c>
      <c r="D502" s="303">
        <f>IFERROR(VLOOKUP(A502,[3]表10支出预算!$A$4:$F$2222,6,FALSE),0)</f>
        <v>0</v>
      </c>
      <c r="E502" s="442">
        <f t="shared" si="23"/>
        <v>0</v>
      </c>
      <c r="F502" s="273" t="str">
        <f t="shared" si="21"/>
        <v>否</v>
      </c>
      <c r="G502" s="150" t="str">
        <f t="shared" si="22"/>
        <v>项</v>
      </c>
    </row>
    <row r="503" ht="36" customHeight="1" spans="1:7">
      <c r="A503" s="441">
        <v>2070206</v>
      </c>
      <c r="B503" s="302" t="s">
        <v>472</v>
      </c>
      <c r="C503" s="303">
        <f>IFERROR(VLOOKUP(A503,[3]表10支出预算!$A$4:$F$2222,5,FALSE),0)</f>
        <v>0</v>
      </c>
      <c r="D503" s="303">
        <f>IFERROR(VLOOKUP(A503,[3]表10支出预算!$A$4:$F$2222,6,FALSE),0)</f>
        <v>0</v>
      </c>
      <c r="E503" s="442">
        <f t="shared" si="23"/>
        <v>0</v>
      </c>
      <c r="F503" s="273" t="str">
        <f t="shared" si="21"/>
        <v>否</v>
      </c>
      <c r="G503" s="150" t="str">
        <f t="shared" si="22"/>
        <v>项</v>
      </c>
    </row>
    <row r="504" ht="36" customHeight="1" spans="1:7">
      <c r="A504" s="441">
        <v>2070299</v>
      </c>
      <c r="B504" s="302" t="s">
        <v>473</v>
      </c>
      <c r="C504" s="303">
        <f>IFERROR(VLOOKUP(A504,[3]表10支出预算!$A$4:$F$2222,5,FALSE),0)</f>
        <v>0</v>
      </c>
      <c r="D504" s="303">
        <f>IFERROR(VLOOKUP(A504,[3]表10支出预算!$A$4:$F$2222,6,FALSE),0)</f>
        <v>0</v>
      </c>
      <c r="E504" s="442">
        <f t="shared" si="23"/>
        <v>0</v>
      </c>
      <c r="F504" s="273" t="str">
        <f t="shared" si="21"/>
        <v>否</v>
      </c>
      <c r="G504" s="150" t="str">
        <f t="shared" si="22"/>
        <v>项</v>
      </c>
    </row>
    <row r="505" ht="36" customHeight="1" spans="1:7">
      <c r="A505" s="440">
        <v>20703</v>
      </c>
      <c r="B505" s="298" t="s">
        <v>474</v>
      </c>
      <c r="C505" s="299">
        <f>IFERROR(VLOOKUP(A505,[3]表10支出预算!$A$4:$F$2222,5,FALSE),0)</f>
        <v>556</v>
      </c>
      <c r="D505" s="299">
        <f>IFERROR(VLOOKUP(A505,[3]表10支出预算!$A$4:$F$2222,6,FALSE),0)</f>
        <v>0</v>
      </c>
      <c r="E505" s="300">
        <f t="shared" si="23"/>
        <v>-1</v>
      </c>
      <c r="F505" s="273" t="str">
        <f t="shared" si="21"/>
        <v>是</v>
      </c>
      <c r="G505" s="150" t="str">
        <f t="shared" si="22"/>
        <v>款</v>
      </c>
    </row>
    <row r="506" ht="36" customHeight="1" spans="1:7">
      <c r="A506" s="441">
        <v>2070301</v>
      </c>
      <c r="B506" s="302" t="s">
        <v>137</v>
      </c>
      <c r="C506" s="303">
        <f>IFERROR(VLOOKUP(A506,[3]表10支出预算!$A$4:$F$2222,5,FALSE),0)</f>
        <v>0</v>
      </c>
      <c r="D506" s="303">
        <f>IFERROR(VLOOKUP(A506,[3]表10支出预算!$A$4:$F$2222,6,FALSE),0)</f>
        <v>0</v>
      </c>
      <c r="E506" s="442">
        <f t="shared" si="23"/>
        <v>0</v>
      </c>
      <c r="F506" s="273" t="str">
        <f t="shared" si="21"/>
        <v>否</v>
      </c>
      <c r="G506" s="150" t="str">
        <f t="shared" si="22"/>
        <v>项</v>
      </c>
    </row>
    <row r="507" ht="36" customHeight="1" spans="1:7">
      <c r="A507" s="441">
        <v>2070302</v>
      </c>
      <c r="B507" s="302" t="s">
        <v>138</v>
      </c>
      <c r="C507" s="303">
        <f>IFERROR(VLOOKUP(A507,[3]表10支出预算!$A$4:$F$2222,5,FALSE),0)</f>
        <v>0</v>
      </c>
      <c r="D507" s="303">
        <f>IFERROR(VLOOKUP(A507,[3]表10支出预算!$A$4:$F$2222,6,FALSE),0)</f>
        <v>0</v>
      </c>
      <c r="E507" s="442">
        <f t="shared" si="23"/>
        <v>0</v>
      </c>
      <c r="F507" s="273" t="str">
        <f t="shared" si="21"/>
        <v>否</v>
      </c>
      <c r="G507" s="150" t="str">
        <f t="shared" si="22"/>
        <v>项</v>
      </c>
    </row>
    <row r="508" ht="36" customHeight="1" spans="1:7">
      <c r="A508" s="441">
        <v>2070303</v>
      </c>
      <c r="B508" s="302" t="s">
        <v>139</v>
      </c>
      <c r="C508" s="303">
        <f>IFERROR(VLOOKUP(A508,[3]表10支出预算!$A$4:$F$2222,5,FALSE),0)</f>
        <v>0</v>
      </c>
      <c r="D508" s="303">
        <f>IFERROR(VLOOKUP(A508,[3]表10支出预算!$A$4:$F$2222,6,FALSE),0)</f>
        <v>0</v>
      </c>
      <c r="E508" s="442">
        <f t="shared" si="23"/>
        <v>0</v>
      </c>
      <c r="F508" s="273" t="str">
        <f t="shared" si="21"/>
        <v>否</v>
      </c>
      <c r="G508" s="150" t="str">
        <f t="shared" si="22"/>
        <v>项</v>
      </c>
    </row>
    <row r="509" ht="36" customHeight="1" spans="1:7">
      <c r="A509" s="441">
        <v>2070304</v>
      </c>
      <c r="B509" s="302" t="s">
        <v>475</v>
      </c>
      <c r="C509" s="303">
        <f>IFERROR(VLOOKUP(A509,[3]表10支出预算!$A$4:$F$2222,5,FALSE),0)</f>
        <v>0</v>
      </c>
      <c r="D509" s="303">
        <f>IFERROR(VLOOKUP(A509,[3]表10支出预算!$A$4:$F$2222,6,FALSE),0)</f>
        <v>0</v>
      </c>
      <c r="E509" s="442">
        <f t="shared" si="23"/>
        <v>0</v>
      </c>
      <c r="F509" s="273" t="str">
        <f t="shared" si="21"/>
        <v>否</v>
      </c>
      <c r="G509" s="150" t="str">
        <f t="shared" si="22"/>
        <v>项</v>
      </c>
    </row>
    <row r="510" ht="36" customHeight="1" spans="1:7">
      <c r="A510" s="441">
        <v>2070305</v>
      </c>
      <c r="B510" s="302" t="s">
        <v>476</v>
      </c>
      <c r="C510" s="303">
        <f>IFERROR(VLOOKUP(A510,[3]表10支出预算!$A$4:$F$2222,5,FALSE),0)</f>
        <v>0</v>
      </c>
      <c r="D510" s="303">
        <f>IFERROR(VLOOKUP(A510,[3]表10支出预算!$A$4:$F$2222,6,FALSE),0)</f>
        <v>0</v>
      </c>
      <c r="E510" s="442">
        <f t="shared" si="23"/>
        <v>0</v>
      </c>
      <c r="F510" s="273" t="str">
        <f t="shared" si="21"/>
        <v>否</v>
      </c>
      <c r="G510" s="150" t="str">
        <f t="shared" si="22"/>
        <v>项</v>
      </c>
    </row>
    <row r="511" ht="36" customHeight="1" spans="1:7">
      <c r="A511" s="441">
        <v>2070306</v>
      </c>
      <c r="B511" s="302" t="s">
        <v>477</v>
      </c>
      <c r="C511" s="303">
        <f>IFERROR(VLOOKUP(A511,[3]表10支出预算!$A$4:$F$2222,5,FALSE),0)</f>
        <v>0</v>
      </c>
      <c r="D511" s="303">
        <f>IFERROR(VLOOKUP(A511,[3]表10支出预算!$A$4:$F$2222,6,FALSE),0)</f>
        <v>0</v>
      </c>
      <c r="E511" s="442">
        <f t="shared" si="23"/>
        <v>0</v>
      </c>
      <c r="F511" s="273" t="str">
        <f t="shared" si="21"/>
        <v>否</v>
      </c>
      <c r="G511" s="150" t="str">
        <f t="shared" si="22"/>
        <v>项</v>
      </c>
    </row>
    <row r="512" ht="36" customHeight="1" spans="1:7">
      <c r="A512" s="441">
        <v>2070307</v>
      </c>
      <c r="B512" s="302" t="s">
        <v>478</v>
      </c>
      <c r="C512" s="303">
        <f>IFERROR(VLOOKUP(A512,[3]表10支出预算!$A$4:$F$2222,5,FALSE),0)</f>
        <v>400</v>
      </c>
      <c r="D512" s="303">
        <f>IFERROR(VLOOKUP(A512,[3]表10支出预算!$A$4:$F$2222,6,FALSE),0)</f>
        <v>0</v>
      </c>
      <c r="E512" s="442">
        <f t="shared" si="23"/>
        <v>-1</v>
      </c>
      <c r="F512" s="273" t="str">
        <f t="shared" si="21"/>
        <v>是</v>
      </c>
      <c r="G512" s="150" t="str">
        <f t="shared" si="22"/>
        <v>项</v>
      </c>
    </row>
    <row r="513" ht="36" customHeight="1" spans="1:7">
      <c r="A513" s="441">
        <v>2070308</v>
      </c>
      <c r="B513" s="302" t="s">
        <v>479</v>
      </c>
      <c r="C513" s="303">
        <f>IFERROR(VLOOKUP(A513,[3]表10支出预算!$A$4:$F$2222,5,FALSE),0)</f>
        <v>0</v>
      </c>
      <c r="D513" s="303">
        <f>IFERROR(VLOOKUP(A513,[3]表10支出预算!$A$4:$F$2222,6,FALSE),0)</f>
        <v>0</v>
      </c>
      <c r="E513" s="442">
        <f t="shared" si="23"/>
        <v>0</v>
      </c>
      <c r="F513" s="273" t="str">
        <f t="shared" si="21"/>
        <v>否</v>
      </c>
      <c r="G513" s="150" t="str">
        <f t="shared" si="22"/>
        <v>项</v>
      </c>
    </row>
    <row r="514" ht="36" customHeight="1" spans="1:7">
      <c r="A514" s="441">
        <v>2070309</v>
      </c>
      <c r="B514" s="302" t="s">
        <v>480</v>
      </c>
      <c r="C514" s="303">
        <f>IFERROR(VLOOKUP(A514,[3]表10支出预算!$A$4:$F$2222,5,FALSE),0)</f>
        <v>0</v>
      </c>
      <c r="D514" s="303">
        <f>IFERROR(VLOOKUP(A514,[3]表10支出预算!$A$4:$F$2222,6,FALSE),0)</f>
        <v>0</v>
      </c>
      <c r="E514" s="442">
        <f t="shared" si="23"/>
        <v>0</v>
      </c>
      <c r="F514" s="273" t="str">
        <f t="shared" si="21"/>
        <v>否</v>
      </c>
      <c r="G514" s="150" t="str">
        <f t="shared" si="22"/>
        <v>项</v>
      </c>
    </row>
    <row r="515" ht="36" customHeight="1" spans="1:7">
      <c r="A515" s="441">
        <v>2070399</v>
      </c>
      <c r="B515" s="302" t="s">
        <v>481</v>
      </c>
      <c r="C515" s="303">
        <f>IFERROR(VLOOKUP(A515,[3]表10支出预算!$A$4:$F$2222,5,FALSE),0)</f>
        <v>156</v>
      </c>
      <c r="D515" s="303">
        <f>IFERROR(VLOOKUP(A515,[3]表10支出预算!$A$4:$F$2222,6,FALSE),0)</f>
        <v>0</v>
      </c>
      <c r="E515" s="442">
        <f t="shared" si="23"/>
        <v>-1</v>
      </c>
      <c r="F515" s="273" t="str">
        <f t="shared" si="21"/>
        <v>是</v>
      </c>
      <c r="G515" s="150" t="str">
        <f t="shared" si="22"/>
        <v>项</v>
      </c>
    </row>
    <row r="516" ht="36" customHeight="1" spans="1:7">
      <c r="A516" s="440">
        <v>20706</v>
      </c>
      <c r="B516" s="298" t="s">
        <v>482</v>
      </c>
      <c r="C516" s="299">
        <f>IFERROR(VLOOKUP(A516,[3]表10支出预算!$A$4:$F$2222,5,FALSE),0)</f>
        <v>0</v>
      </c>
      <c r="D516" s="299">
        <f>IFERROR(VLOOKUP(A516,[3]表10支出预算!$A$4:$F$2222,6,FALSE),0)</f>
        <v>0</v>
      </c>
      <c r="E516" s="300">
        <f t="shared" si="23"/>
        <v>0</v>
      </c>
      <c r="F516" s="273" t="str">
        <f t="shared" ref="F516:F579" si="24">IF(LEN(A516)=3,"是",IF(B516&lt;&gt;"",IF(SUM(C516:D516)&lt;&gt;0,"是","否"),"是"))</f>
        <v>否</v>
      </c>
      <c r="G516" s="150" t="str">
        <f t="shared" ref="G516:G579" si="25">IF(LEN(A516)=3,"类",IF(LEN(A516)=5,"款","项"))</f>
        <v>款</v>
      </c>
    </row>
    <row r="517" ht="36" customHeight="1" spans="1:7">
      <c r="A517" s="441">
        <v>2070601</v>
      </c>
      <c r="B517" s="302" t="s">
        <v>137</v>
      </c>
      <c r="C517" s="303">
        <f>IFERROR(VLOOKUP(A517,[3]表10支出预算!$A$4:$F$2222,5,FALSE),0)</f>
        <v>0</v>
      </c>
      <c r="D517" s="303">
        <f>IFERROR(VLOOKUP(A517,[3]表10支出预算!$A$4:$F$2222,6,FALSE),0)</f>
        <v>0</v>
      </c>
      <c r="E517" s="442">
        <f t="shared" ref="E517:E580" si="26">IF(C517=0,0,(D517-C517)/C517)</f>
        <v>0</v>
      </c>
      <c r="F517" s="273" t="str">
        <f t="shared" si="24"/>
        <v>否</v>
      </c>
      <c r="G517" s="150" t="str">
        <f t="shared" si="25"/>
        <v>项</v>
      </c>
    </row>
    <row r="518" ht="36" customHeight="1" spans="1:7">
      <c r="A518" s="441">
        <v>2070602</v>
      </c>
      <c r="B518" s="302" t="s">
        <v>138</v>
      </c>
      <c r="C518" s="303">
        <f>IFERROR(VLOOKUP(A518,[3]表10支出预算!$A$4:$F$2222,5,FALSE),0)</f>
        <v>0</v>
      </c>
      <c r="D518" s="303">
        <f>IFERROR(VLOOKUP(A518,[3]表10支出预算!$A$4:$F$2222,6,FALSE),0)</f>
        <v>0</v>
      </c>
      <c r="E518" s="442">
        <f t="shared" si="26"/>
        <v>0</v>
      </c>
      <c r="F518" s="273" t="str">
        <f t="shared" si="24"/>
        <v>否</v>
      </c>
      <c r="G518" s="150" t="str">
        <f t="shared" si="25"/>
        <v>项</v>
      </c>
    </row>
    <row r="519" ht="36" customHeight="1" spans="1:7">
      <c r="A519" s="441">
        <v>2070603</v>
      </c>
      <c r="B519" s="302" t="s">
        <v>139</v>
      </c>
      <c r="C519" s="303">
        <f>IFERROR(VLOOKUP(A519,[3]表10支出预算!$A$4:$F$2222,5,FALSE),0)</f>
        <v>0</v>
      </c>
      <c r="D519" s="303">
        <f>IFERROR(VLOOKUP(A519,[3]表10支出预算!$A$4:$F$2222,6,FALSE),0)</f>
        <v>0</v>
      </c>
      <c r="E519" s="442">
        <f t="shared" si="26"/>
        <v>0</v>
      </c>
      <c r="F519" s="273" t="str">
        <f t="shared" si="24"/>
        <v>否</v>
      </c>
      <c r="G519" s="150" t="str">
        <f t="shared" si="25"/>
        <v>项</v>
      </c>
    </row>
    <row r="520" ht="36" customHeight="1" spans="1:7">
      <c r="A520" s="441">
        <v>2070604</v>
      </c>
      <c r="B520" s="302" t="s">
        <v>483</v>
      </c>
      <c r="C520" s="303">
        <f>IFERROR(VLOOKUP(A520,[3]表10支出预算!$A$4:$F$2222,5,FALSE),0)</f>
        <v>0</v>
      </c>
      <c r="D520" s="303">
        <f>IFERROR(VLOOKUP(A520,[3]表10支出预算!$A$4:$F$2222,6,FALSE),0)</f>
        <v>0</v>
      </c>
      <c r="E520" s="442">
        <f t="shared" si="26"/>
        <v>0</v>
      </c>
      <c r="F520" s="273" t="str">
        <f t="shared" si="24"/>
        <v>否</v>
      </c>
      <c r="G520" s="150" t="str">
        <f t="shared" si="25"/>
        <v>项</v>
      </c>
    </row>
    <row r="521" ht="36" customHeight="1" spans="1:7">
      <c r="A521" s="441">
        <v>2070605</v>
      </c>
      <c r="B521" s="302" t="s">
        <v>484</v>
      </c>
      <c r="C521" s="303">
        <f>IFERROR(VLOOKUP(A521,[3]表10支出预算!$A$4:$F$2222,5,FALSE),0)</f>
        <v>0</v>
      </c>
      <c r="D521" s="303">
        <f>IFERROR(VLOOKUP(A521,[3]表10支出预算!$A$4:$F$2222,6,FALSE),0)</f>
        <v>0</v>
      </c>
      <c r="E521" s="442">
        <f t="shared" si="26"/>
        <v>0</v>
      </c>
      <c r="F521" s="273" t="str">
        <f t="shared" si="24"/>
        <v>否</v>
      </c>
      <c r="G521" s="150" t="str">
        <f t="shared" si="25"/>
        <v>项</v>
      </c>
    </row>
    <row r="522" ht="36" customHeight="1" spans="1:7">
      <c r="A522" s="441">
        <v>2070606</v>
      </c>
      <c r="B522" s="302" t="s">
        <v>485</v>
      </c>
      <c r="C522" s="303">
        <f>IFERROR(VLOOKUP(A522,[3]表10支出预算!$A$4:$F$2222,5,FALSE),0)</f>
        <v>0</v>
      </c>
      <c r="D522" s="303">
        <f>IFERROR(VLOOKUP(A522,[3]表10支出预算!$A$4:$F$2222,6,FALSE),0)</f>
        <v>0</v>
      </c>
      <c r="E522" s="442">
        <f t="shared" si="26"/>
        <v>0</v>
      </c>
      <c r="F522" s="273" t="str">
        <f t="shared" si="24"/>
        <v>否</v>
      </c>
      <c r="G522" s="150" t="str">
        <f t="shared" si="25"/>
        <v>项</v>
      </c>
    </row>
    <row r="523" ht="36" customHeight="1" spans="1:7">
      <c r="A523" s="441">
        <v>2070607</v>
      </c>
      <c r="B523" s="302" t="s">
        <v>486</v>
      </c>
      <c r="C523" s="303">
        <f>IFERROR(VLOOKUP(A523,[3]表10支出预算!$A$4:$F$2222,5,FALSE),0)</f>
        <v>0</v>
      </c>
      <c r="D523" s="303">
        <f>IFERROR(VLOOKUP(A523,[3]表10支出预算!$A$4:$F$2222,6,FALSE),0)</f>
        <v>0</v>
      </c>
      <c r="E523" s="442">
        <f t="shared" si="26"/>
        <v>0</v>
      </c>
      <c r="F523" s="273" t="str">
        <f t="shared" si="24"/>
        <v>否</v>
      </c>
      <c r="G523" s="150" t="str">
        <f t="shared" si="25"/>
        <v>项</v>
      </c>
    </row>
    <row r="524" ht="36" customHeight="1" spans="1:7">
      <c r="A524" s="441">
        <v>2070699</v>
      </c>
      <c r="B524" s="302" t="s">
        <v>487</v>
      </c>
      <c r="C524" s="303">
        <f>IFERROR(VLOOKUP(A524,[3]表10支出预算!$A$4:$F$2222,5,FALSE),0)</f>
        <v>0</v>
      </c>
      <c r="D524" s="303">
        <f>IFERROR(VLOOKUP(A524,[3]表10支出预算!$A$4:$F$2222,6,FALSE),0)</f>
        <v>0</v>
      </c>
      <c r="E524" s="442">
        <f t="shared" si="26"/>
        <v>0</v>
      </c>
      <c r="F524" s="273" t="str">
        <f t="shared" si="24"/>
        <v>否</v>
      </c>
      <c r="G524" s="150" t="str">
        <f t="shared" si="25"/>
        <v>项</v>
      </c>
    </row>
    <row r="525" ht="36" customHeight="1" spans="1:7">
      <c r="A525" s="440">
        <v>20708</v>
      </c>
      <c r="B525" s="298" t="s">
        <v>488</v>
      </c>
      <c r="C525" s="299">
        <f>IFERROR(VLOOKUP(A525,[3]表10支出预算!$A$4:$F$2222,5,FALSE),0)</f>
        <v>893</v>
      </c>
      <c r="D525" s="299">
        <f>IFERROR(VLOOKUP(A525,[3]表10支出预算!$A$4:$F$2222,6,FALSE),0)</f>
        <v>591</v>
      </c>
      <c r="E525" s="300">
        <f t="shared" si="26"/>
        <v>-0.338</v>
      </c>
      <c r="F525" s="273" t="str">
        <f t="shared" si="24"/>
        <v>是</v>
      </c>
      <c r="G525" s="150" t="str">
        <f t="shared" si="25"/>
        <v>款</v>
      </c>
    </row>
    <row r="526" ht="36" customHeight="1" spans="1:7">
      <c r="A526" s="441">
        <v>2070801</v>
      </c>
      <c r="B526" s="302" t="s">
        <v>137</v>
      </c>
      <c r="C526" s="303">
        <f>IFERROR(VLOOKUP(A526,[3]表10支出预算!$A$4:$F$2222,5,FALSE),0)</f>
        <v>463</v>
      </c>
      <c r="D526" s="303">
        <f>IFERROR(VLOOKUP(A526,[3]表10支出预算!$A$4:$F$2222,6,FALSE),0)</f>
        <v>591</v>
      </c>
      <c r="E526" s="442">
        <f t="shared" si="26"/>
        <v>0.276</v>
      </c>
      <c r="F526" s="273" t="str">
        <f t="shared" si="24"/>
        <v>是</v>
      </c>
      <c r="G526" s="150" t="str">
        <f t="shared" si="25"/>
        <v>项</v>
      </c>
    </row>
    <row r="527" ht="36" customHeight="1" spans="1:7">
      <c r="A527" s="441">
        <v>2070802</v>
      </c>
      <c r="B527" s="302" t="s">
        <v>138</v>
      </c>
      <c r="C527" s="303">
        <f>IFERROR(VLOOKUP(A527,[3]表10支出预算!$A$4:$F$2222,5,FALSE),0)</f>
        <v>0</v>
      </c>
      <c r="D527" s="303">
        <f>IFERROR(VLOOKUP(A527,[3]表10支出预算!$A$4:$F$2222,6,FALSE),0)</f>
        <v>0</v>
      </c>
      <c r="E527" s="442">
        <f t="shared" si="26"/>
        <v>0</v>
      </c>
      <c r="F527" s="273" t="str">
        <f t="shared" si="24"/>
        <v>否</v>
      </c>
      <c r="G527" s="150" t="str">
        <f t="shared" si="25"/>
        <v>项</v>
      </c>
    </row>
    <row r="528" ht="36" customHeight="1" spans="1:7">
      <c r="A528" s="441">
        <v>2070803</v>
      </c>
      <c r="B528" s="302" t="s">
        <v>139</v>
      </c>
      <c r="C528" s="303">
        <f>IFERROR(VLOOKUP(A528,[3]表10支出预算!$A$4:$F$2222,5,FALSE),0)</f>
        <v>0</v>
      </c>
      <c r="D528" s="303">
        <f>IFERROR(VLOOKUP(A528,[3]表10支出预算!$A$4:$F$2222,6,FALSE),0)</f>
        <v>0</v>
      </c>
      <c r="E528" s="442">
        <f t="shared" si="26"/>
        <v>0</v>
      </c>
      <c r="F528" s="273" t="str">
        <f t="shared" si="24"/>
        <v>否</v>
      </c>
      <c r="G528" s="150" t="str">
        <f t="shared" si="25"/>
        <v>项</v>
      </c>
    </row>
    <row r="529" ht="36" customHeight="1" spans="1:7">
      <c r="A529" s="441">
        <v>2070804</v>
      </c>
      <c r="B529" s="302" t="s">
        <v>489</v>
      </c>
      <c r="C529" s="303">
        <f>IFERROR(VLOOKUP(A529,[3]表10支出预算!$A$4:$F$2222,5,FALSE),0)</f>
        <v>0</v>
      </c>
      <c r="D529" s="303">
        <f>IFERROR(VLOOKUP(A529,[3]表10支出预算!$A$4:$F$2222,6,FALSE),0)</f>
        <v>0</v>
      </c>
      <c r="E529" s="442">
        <f t="shared" si="26"/>
        <v>0</v>
      </c>
      <c r="F529" s="273" t="str">
        <f t="shared" si="24"/>
        <v>否</v>
      </c>
      <c r="G529" s="150" t="str">
        <f t="shared" si="25"/>
        <v>项</v>
      </c>
    </row>
    <row r="530" ht="36" customHeight="1" spans="1:7">
      <c r="A530" s="441">
        <v>2070805</v>
      </c>
      <c r="B530" s="302" t="s">
        <v>490</v>
      </c>
      <c r="C530" s="303">
        <f>IFERROR(VLOOKUP(A530,[3]表10支出预算!$A$4:$F$2222,5,FALSE),0)</f>
        <v>0</v>
      </c>
      <c r="D530" s="303">
        <f>IFERROR(VLOOKUP(A530,[3]表10支出预算!$A$4:$F$2222,6,FALSE),0)</f>
        <v>0</v>
      </c>
      <c r="E530" s="442">
        <f t="shared" si="26"/>
        <v>0</v>
      </c>
      <c r="F530" s="273" t="str">
        <f t="shared" si="24"/>
        <v>否</v>
      </c>
      <c r="G530" s="150" t="str">
        <f t="shared" si="25"/>
        <v>项</v>
      </c>
    </row>
    <row r="531" ht="36" customHeight="1" spans="1:7">
      <c r="A531" s="441">
        <v>2070806</v>
      </c>
      <c r="B531" s="302" t="s">
        <v>491</v>
      </c>
      <c r="C531" s="303">
        <f>IFERROR(VLOOKUP(A531,[3]表10支出预算!$A$4:$F$2222,5,FALSE),0)</f>
        <v>0</v>
      </c>
      <c r="D531" s="303">
        <f>IFERROR(VLOOKUP(A531,[3]表10支出预算!$A$4:$F$2222,6,FALSE),0)</f>
        <v>0</v>
      </c>
      <c r="E531" s="442">
        <f t="shared" si="26"/>
        <v>0</v>
      </c>
      <c r="F531" s="273" t="str">
        <f t="shared" si="24"/>
        <v>否</v>
      </c>
      <c r="G531" s="150" t="str">
        <f t="shared" si="25"/>
        <v>项</v>
      </c>
    </row>
    <row r="532" ht="36" customHeight="1" spans="1:7">
      <c r="A532" s="457">
        <v>2070807</v>
      </c>
      <c r="B532" s="302" t="s">
        <v>492</v>
      </c>
      <c r="C532" s="303">
        <f>IFERROR(VLOOKUP(A532,[3]表10支出预算!$A$4:$F$2222,5,FALSE),0)</f>
        <v>0</v>
      </c>
      <c r="D532" s="303">
        <f>IFERROR(VLOOKUP(A532,[3]表10支出预算!$A$4:$F$2222,6,FALSE),0)</f>
        <v>0</v>
      </c>
      <c r="E532" s="442">
        <f t="shared" si="26"/>
        <v>0</v>
      </c>
      <c r="F532" s="273" t="str">
        <f t="shared" si="24"/>
        <v>否</v>
      </c>
      <c r="G532" s="150" t="str">
        <f t="shared" si="25"/>
        <v>项</v>
      </c>
    </row>
    <row r="533" ht="36" customHeight="1" spans="1:7">
      <c r="A533" s="457">
        <v>2070808</v>
      </c>
      <c r="B533" s="302" t="s">
        <v>493</v>
      </c>
      <c r="C533" s="303">
        <f>IFERROR(VLOOKUP(A533,[3]表10支出预算!$A$4:$F$2222,5,FALSE),0)</f>
        <v>0</v>
      </c>
      <c r="D533" s="303">
        <f>IFERROR(VLOOKUP(A533,[3]表10支出预算!$A$4:$F$2222,6,FALSE),0)</f>
        <v>0</v>
      </c>
      <c r="E533" s="442">
        <f t="shared" si="26"/>
        <v>0</v>
      </c>
      <c r="F533" s="273" t="str">
        <f t="shared" si="24"/>
        <v>否</v>
      </c>
      <c r="G533" s="150" t="str">
        <f t="shared" si="25"/>
        <v>项</v>
      </c>
    </row>
    <row r="534" ht="36" customHeight="1" spans="1:7">
      <c r="A534" s="441">
        <v>2070899</v>
      </c>
      <c r="B534" s="302" t="s">
        <v>494</v>
      </c>
      <c r="C534" s="303">
        <f>IFERROR(VLOOKUP(A534,[3]表10支出预算!$A$4:$F$2222,5,FALSE),0)</f>
        <v>430</v>
      </c>
      <c r="D534" s="303">
        <f>IFERROR(VLOOKUP(A534,[3]表10支出预算!$A$4:$F$2222,6,FALSE),0)</f>
        <v>0</v>
      </c>
      <c r="E534" s="442">
        <f t="shared" si="26"/>
        <v>-1</v>
      </c>
      <c r="F534" s="273" t="str">
        <f t="shared" si="24"/>
        <v>是</v>
      </c>
      <c r="G534" s="150" t="str">
        <f t="shared" si="25"/>
        <v>项</v>
      </c>
    </row>
    <row r="535" ht="36" customHeight="1" spans="1:7">
      <c r="A535" s="440">
        <v>20799</v>
      </c>
      <c r="B535" s="298" t="s">
        <v>495</v>
      </c>
      <c r="C535" s="299">
        <f>IFERROR(VLOOKUP(A535,[3]表10支出预算!$A$4:$F$2222,5,FALSE),0)</f>
        <v>30</v>
      </c>
      <c r="D535" s="299">
        <f>IFERROR(VLOOKUP(A535,[3]表10支出预算!$A$4:$F$2222,6,FALSE),0)</f>
        <v>0</v>
      </c>
      <c r="E535" s="300">
        <f t="shared" si="26"/>
        <v>-1</v>
      </c>
      <c r="F535" s="273" t="str">
        <f t="shared" si="24"/>
        <v>是</v>
      </c>
      <c r="G535" s="150" t="str">
        <f t="shared" si="25"/>
        <v>款</v>
      </c>
    </row>
    <row r="536" ht="36" customHeight="1" spans="1:7">
      <c r="A536" s="441">
        <v>2079902</v>
      </c>
      <c r="B536" s="302" t="s">
        <v>496</v>
      </c>
      <c r="C536" s="303">
        <f>IFERROR(VLOOKUP(A536,[3]表10支出预算!$A$4:$F$2222,5,FALSE),0)</f>
        <v>0</v>
      </c>
      <c r="D536" s="303">
        <f>IFERROR(VLOOKUP(A536,[3]表10支出预算!$A$4:$F$2222,6,FALSE),0)</f>
        <v>0</v>
      </c>
      <c r="E536" s="442">
        <f t="shared" si="26"/>
        <v>0</v>
      </c>
      <c r="F536" s="273" t="str">
        <f t="shared" si="24"/>
        <v>否</v>
      </c>
      <c r="G536" s="150" t="str">
        <f t="shared" si="25"/>
        <v>项</v>
      </c>
    </row>
    <row r="537" ht="36" customHeight="1" spans="1:7">
      <c r="A537" s="441">
        <v>2079903</v>
      </c>
      <c r="B537" s="302" t="s">
        <v>497</v>
      </c>
      <c r="C537" s="303">
        <f>IFERROR(VLOOKUP(A537,[3]表10支出预算!$A$4:$F$2222,5,FALSE),0)</f>
        <v>0</v>
      </c>
      <c r="D537" s="303">
        <f>IFERROR(VLOOKUP(A537,[3]表10支出预算!$A$4:$F$2222,6,FALSE),0)</f>
        <v>0</v>
      </c>
      <c r="E537" s="442">
        <f t="shared" si="26"/>
        <v>0</v>
      </c>
      <c r="F537" s="273" t="str">
        <f t="shared" si="24"/>
        <v>否</v>
      </c>
      <c r="G537" s="150" t="str">
        <f t="shared" si="25"/>
        <v>项</v>
      </c>
    </row>
    <row r="538" ht="36" customHeight="1" spans="1:7">
      <c r="A538" s="441">
        <v>2079999</v>
      </c>
      <c r="B538" s="302" t="s">
        <v>498</v>
      </c>
      <c r="C538" s="303">
        <f>IFERROR(VLOOKUP(A538,[3]表10支出预算!$A$4:$F$2222,5,FALSE),0)</f>
        <v>30</v>
      </c>
      <c r="D538" s="303">
        <f>IFERROR(VLOOKUP(A538,[3]表10支出预算!$A$4:$F$2222,6,FALSE),0)</f>
        <v>0</v>
      </c>
      <c r="E538" s="442">
        <f t="shared" si="26"/>
        <v>-1</v>
      </c>
      <c r="F538" s="273" t="str">
        <f t="shared" si="24"/>
        <v>是</v>
      </c>
      <c r="G538" s="150" t="str">
        <f t="shared" si="25"/>
        <v>项</v>
      </c>
    </row>
    <row r="539" ht="36" customHeight="1" spans="1:7">
      <c r="A539" s="446" t="s">
        <v>499</v>
      </c>
      <c r="B539" s="447" t="s">
        <v>277</v>
      </c>
      <c r="C539" s="448">
        <f>IFERROR(VLOOKUP(A539,[3]表10支出预算!$A$4:$F$2222,5,FALSE),0)</f>
        <v>0</v>
      </c>
      <c r="D539" s="448">
        <f>IFERROR(VLOOKUP(A539,[3]表10支出预算!$A$4:$F$2222,6,FALSE),0)</f>
        <v>0</v>
      </c>
      <c r="E539" s="300">
        <f t="shared" si="26"/>
        <v>0</v>
      </c>
      <c r="F539" s="273" t="str">
        <f t="shared" si="24"/>
        <v>否</v>
      </c>
      <c r="G539" s="150" t="str">
        <f t="shared" si="25"/>
        <v>项</v>
      </c>
    </row>
    <row r="540" ht="36" customHeight="1" spans="1:7">
      <c r="A540" s="440">
        <v>208</v>
      </c>
      <c r="B540" s="298" t="s">
        <v>83</v>
      </c>
      <c r="C540" s="299">
        <f>IFERROR(VLOOKUP(A540,[3]表10支出预算!$A$4:$F$2222,5,FALSE),0)</f>
        <v>56347</v>
      </c>
      <c r="D540" s="299">
        <f>IFERROR(VLOOKUP(A540,[3]表10支出预算!$A$4:$F$2222,6,FALSE),0)</f>
        <v>60449</v>
      </c>
      <c r="E540" s="300">
        <f t="shared" si="26"/>
        <v>0.073</v>
      </c>
      <c r="F540" s="273" t="str">
        <f t="shared" si="24"/>
        <v>是</v>
      </c>
      <c r="G540" s="150" t="str">
        <f t="shared" si="25"/>
        <v>类</v>
      </c>
    </row>
    <row r="541" ht="36" customHeight="1" spans="1:7">
      <c r="A541" s="440">
        <v>20801</v>
      </c>
      <c r="B541" s="298" t="s">
        <v>500</v>
      </c>
      <c r="C541" s="299">
        <f>IFERROR(VLOOKUP(A541,[3]表10支出预算!$A$4:$F$2222,5,FALSE),0)</f>
        <v>1960</v>
      </c>
      <c r="D541" s="299">
        <f>IFERROR(VLOOKUP(A541,[3]表10支出预算!$A$4:$F$2222,6,FALSE),0)</f>
        <v>1983</v>
      </c>
      <c r="E541" s="300">
        <f t="shared" si="26"/>
        <v>0.012</v>
      </c>
      <c r="F541" s="273" t="str">
        <f t="shared" si="24"/>
        <v>是</v>
      </c>
      <c r="G541" s="150" t="str">
        <f t="shared" si="25"/>
        <v>款</v>
      </c>
    </row>
    <row r="542" ht="36" customHeight="1" spans="1:7">
      <c r="A542" s="441">
        <v>2080101</v>
      </c>
      <c r="B542" s="302" t="s">
        <v>137</v>
      </c>
      <c r="C542" s="303">
        <f>IFERROR(VLOOKUP(A542,[3]表10支出预算!$A$4:$F$2222,5,FALSE),0)</f>
        <v>726</v>
      </c>
      <c r="D542" s="303">
        <f>IFERROR(VLOOKUP(A542,[3]表10支出预算!$A$4:$F$2222,6,FALSE),0)</f>
        <v>746</v>
      </c>
      <c r="E542" s="442">
        <f t="shared" si="26"/>
        <v>0.028</v>
      </c>
      <c r="F542" s="273" t="str">
        <f t="shared" si="24"/>
        <v>是</v>
      </c>
      <c r="G542" s="150" t="str">
        <f t="shared" si="25"/>
        <v>项</v>
      </c>
    </row>
    <row r="543" ht="36" customHeight="1" spans="1:7">
      <c r="A543" s="441">
        <v>2080102</v>
      </c>
      <c r="B543" s="302" t="s">
        <v>138</v>
      </c>
      <c r="C543" s="303">
        <f>IFERROR(VLOOKUP(A543,[3]表10支出预算!$A$4:$F$2222,5,FALSE),0)</f>
        <v>0</v>
      </c>
      <c r="D543" s="303">
        <f>IFERROR(VLOOKUP(A543,[3]表10支出预算!$A$4:$F$2222,6,FALSE),0)</f>
        <v>0</v>
      </c>
      <c r="E543" s="442">
        <f t="shared" si="26"/>
        <v>0</v>
      </c>
      <c r="F543" s="273" t="str">
        <f t="shared" si="24"/>
        <v>否</v>
      </c>
      <c r="G543" s="150" t="str">
        <f t="shared" si="25"/>
        <v>项</v>
      </c>
    </row>
    <row r="544" ht="36" customHeight="1" spans="1:7">
      <c r="A544" s="441">
        <v>2080103</v>
      </c>
      <c r="B544" s="302" t="s">
        <v>139</v>
      </c>
      <c r="C544" s="303">
        <f>IFERROR(VLOOKUP(A544,[3]表10支出预算!$A$4:$F$2222,5,FALSE),0)</f>
        <v>0</v>
      </c>
      <c r="D544" s="303">
        <f>IFERROR(VLOOKUP(A544,[3]表10支出预算!$A$4:$F$2222,6,FALSE),0)</f>
        <v>0</v>
      </c>
      <c r="E544" s="442">
        <f t="shared" si="26"/>
        <v>0</v>
      </c>
      <c r="F544" s="273" t="str">
        <f t="shared" si="24"/>
        <v>否</v>
      </c>
      <c r="G544" s="150" t="str">
        <f t="shared" si="25"/>
        <v>项</v>
      </c>
    </row>
    <row r="545" ht="36" customHeight="1" spans="1:7">
      <c r="A545" s="441">
        <v>2080104</v>
      </c>
      <c r="B545" s="302" t="s">
        <v>501</v>
      </c>
      <c r="C545" s="303">
        <f>IFERROR(VLOOKUP(A545,[3]表10支出预算!$A$4:$F$2222,5,FALSE),0)</f>
        <v>0</v>
      </c>
      <c r="D545" s="303">
        <f>IFERROR(VLOOKUP(A545,[3]表10支出预算!$A$4:$F$2222,6,FALSE),0)</f>
        <v>0</v>
      </c>
      <c r="E545" s="442">
        <f t="shared" si="26"/>
        <v>0</v>
      </c>
      <c r="F545" s="273" t="str">
        <f t="shared" si="24"/>
        <v>否</v>
      </c>
      <c r="G545" s="150" t="str">
        <f t="shared" si="25"/>
        <v>项</v>
      </c>
    </row>
    <row r="546" ht="36" customHeight="1" spans="1:7">
      <c r="A546" s="441">
        <v>2080105</v>
      </c>
      <c r="B546" s="302" t="s">
        <v>502</v>
      </c>
      <c r="C546" s="303">
        <f>IFERROR(VLOOKUP(A546,[3]表10支出预算!$A$4:$F$2222,5,FALSE),0)</f>
        <v>0</v>
      </c>
      <c r="D546" s="303">
        <f>IFERROR(VLOOKUP(A546,[3]表10支出预算!$A$4:$F$2222,6,FALSE),0)</f>
        <v>0</v>
      </c>
      <c r="E546" s="442">
        <f t="shared" si="26"/>
        <v>0</v>
      </c>
      <c r="F546" s="273" t="str">
        <f t="shared" si="24"/>
        <v>否</v>
      </c>
      <c r="G546" s="150" t="str">
        <f t="shared" si="25"/>
        <v>项</v>
      </c>
    </row>
    <row r="547" ht="36" customHeight="1" spans="1:7">
      <c r="A547" s="441">
        <v>2080106</v>
      </c>
      <c r="B547" s="302" t="s">
        <v>503</v>
      </c>
      <c r="C547" s="303">
        <f>IFERROR(VLOOKUP(A547,[3]表10支出预算!$A$4:$F$2222,5,FALSE),0)</f>
        <v>0</v>
      </c>
      <c r="D547" s="303">
        <f>IFERROR(VLOOKUP(A547,[3]表10支出预算!$A$4:$F$2222,6,FALSE),0)</f>
        <v>0</v>
      </c>
      <c r="E547" s="442">
        <f t="shared" si="26"/>
        <v>0</v>
      </c>
      <c r="F547" s="273" t="str">
        <f t="shared" si="24"/>
        <v>否</v>
      </c>
      <c r="G547" s="150" t="str">
        <f t="shared" si="25"/>
        <v>项</v>
      </c>
    </row>
    <row r="548" ht="36" customHeight="1" spans="1:7">
      <c r="A548" s="441">
        <v>2080107</v>
      </c>
      <c r="B548" s="302" t="s">
        <v>504</v>
      </c>
      <c r="C548" s="303">
        <f>IFERROR(VLOOKUP(A548,[3]表10支出预算!$A$4:$F$2222,5,FALSE),0)</f>
        <v>25</v>
      </c>
      <c r="D548" s="303">
        <f>IFERROR(VLOOKUP(A548,[3]表10支出预算!$A$4:$F$2222,6,FALSE),0)</f>
        <v>0</v>
      </c>
      <c r="E548" s="442">
        <f t="shared" si="26"/>
        <v>-1</v>
      </c>
      <c r="F548" s="273" t="str">
        <f t="shared" si="24"/>
        <v>是</v>
      </c>
      <c r="G548" s="150" t="str">
        <f t="shared" si="25"/>
        <v>项</v>
      </c>
    </row>
    <row r="549" ht="36" customHeight="1" spans="1:7">
      <c r="A549" s="441">
        <v>2080108</v>
      </c>
      <c r="B549" s="302" t="s">
        <v>178</v>
      </c>
      <c r="C549" s="303">
        <f>IFERROR(VLOOKUP(A549,[3]表10支出预算!$A$4:$F$2222,5,FALSE),0)</f>
        <v>0</v>
      </c>
      <c r="D549" s="303">
        <f>IFERROR(VLOOKUP(A549,[3]表10支出预算!$A$4:$F$2222,6,FALSE),0)</f>
        <v>0</v>
      </c>
      <c r="E549" s="442">
        <f t="shared" si="26"/>
        <v>0</v>
      </c>
      <c r="F549" s="273" t="str">
        <f t="shared" si="24"/>
        <v>否</v>
      </c>
      <c r="G549" s="150" t="str">
        <f t="shared" si="25"/>
        <v>项</v>
      </c>
    </row>
    <row r="550" ht="36" customHeight="1" spans="1:7">
      <c r="A550" s="441">
        <v>2080109</v>
      </c>
      <c r="B550" s="302" t="s">
        <v>505</v>
      </c>
      <c r="C550" s="303">
        <f>IFERROR(VLOOKUP(A550,[3]表10支出预算!$A$4:$F$2222,5,FALSE),0)</f>
        <v>1133</v>
      </c>
      <c r="D550" s="303">
        <f>IFERROR(VLOOKUP(A550,[3]表10支出预算!$A$4:$F$2222,6,FALSE),0)</f>
        <v>1237</v>
      </c>
      <c r="E550" s="442">
        <f t="shared" si="26"/>
        <v>0.092</v>
      </c>
      <c r="F550" s="273" t="str">
        <f t="shared" si="24"/>
        <v>是</v>
      </c>
      <c r="G550" s="150" t="str">
        <f t="shared" si="25"/>
        <v>项</v>
      </c>
    </row>
    <row r="551" ht="36" customHeight="1" spans="1:7">
      <c r="A551" s="441">
        <v>2080110</v>
      </c>
      <c r="B551" s="302" t="s">
        <v>506</v>
      </c>
      <c r="C551" s="303">
        <f>IFERROR(VLOOKUP(A551,[3]表10支出预算!$A$4:$F$2222,5,FALSE),0)</f>
        <v>0</v>
      </c>
      <c r="D551" s="303">
        <f>IFERROR(VLOOKUP(A551,[3]表10支出预算!$A$4:$F$2222,6,FALSE),0)</f>
        <v>0</v>
      </c>
      <c r="E551" s="442">
        <f t="shared" si="26"/>
        <v>0</v>
      </c>
      <c r="F551" s="273" t="str">
        <f t="shared" si="24"/>
        <v>否</v>
      </c>
      <c r="G551" s="150" t="str">
        <f t="shared" si="25"/>
        <v>项</v>
      </c>
    </row>
    <row r="552" ht="36" customHeight="1" spans="1:7">
      <c r="A552" s="441">
        <v>2080111</v>
      </c>
      <c r="B552" s="302" t="s">
        <v>507</v>
      </c>
      <c r="C552" s="303">
        <f>IFERROR(VLOOKUP(A552,[3]表10支出预算!$A$4:$F$2222,5,FALSE),0)</f>
        <v>0</v>
      </c>
      <c r="D552" s="303">
        <f>IFERROR(VLOOKUP(A552,[3]表10支出预算!$A$4:$F$2222,6,FALSE),0)</f>
        <v>0</v>
      </c>
      <c r="E552" s="442">
        <f t="shared" si="26"/>
        <v>0</v>
      </c>
      <c r="F552" s="273" t="str">
        <f t="shared" si="24"/>
        <v>否</v>
      </c>
      <c r="G552" s="150" t="str">
        <f t="shared" si="25"/>
        <v>项</v>
      </c>
    </row>
    <row r="553" ht="36" customHeight="1" spans="1:7">
      <c r="A553" s="441">
        <v>2080112</v>
      </c>
      <c r="B553" s="302" t="s">
        <v>508</v>
      </c>
      <c r="C553" s="303">
        <f>IFERROR(VLOOKUP(A553,[3]表10支出预算!$A$4:$F$2222,5,FALSE),0)</f>
        <v>0</v>
      </c>
      <c r="D553" s="303">
        <f>IFERROR(VLOOKUP(A553,[3]表10支出预算!$A$4:$F$2222,6,FALSE),0)</f>
        <v>0</v>
      </c>
      <c r="E553" s="442">
        <f t="shared" si="26"/>
        <v>0</v>
      </c>
      <c r="F553" s="273" t="str">
        <f t="shared" si="24"/>
        <v>否</v>
      </c>
      <c r="G553" s="150" t="str">
        <f t="shared" si="25"/>
        <v>项</v>
      </c>
    </row>
    <row r="554" ht="36" customHeight="1" spans="1:7">
      <c r="A554" s="444">
        <v>2080113</v>
      </c>
      <c r="B554" s="454" t="s">
        <v>202</v>
      </c>
      <c r="C554" s="303">
        <f>IFERROR(VLOOKUP(A554,[3]表10支出预算!$A$4:$F$2222,5,FALSE),0)</f>
        <v>0</v>
      </c>
      <c r="D554" s="303">
        <f>IFERROR(VLOOKUP(A554,[3]表10支出预算!$A$4:$F$2222,6,FALSE),0)</f>
        <v>0</v>
      </c>
      <c r="E554" s="442">
        <f t="shared" si="26"/>
        <v>0</v>
      </c>
      <c r="F554" s="273" t="str">
        <f t="shared" si="24"/>
        <v>否</v>
      </c>
      <c r="G554" s="150" t="str">
        <f t="shared" si="25"/>
        <v>项</v>
      </c>
    </row>
    <row r="555" ht="36" customHeight="1" spans="1:7">
      <c r="A555" s="444">
        <v>2080114</v>
      </c>
      <c r="B555" s="454" t="s">
        <v>203</v>
      </c>
      <c r="C555" s="303">
        <f>IFERROR(VLOOKUP(A555,[3]表10支出预算!$A$4:$F$2222,5,FALSE),0)</f>
        <v>0</v>
      </c>
      <c r="D555" s="303">
        <f>IFERROR(VLOOKUP(A555,[3]表10支出预算!$A$4:$F$2222,6,FALSE),0)</f>
        <v>0</v>
      </c>
      <c r="E555" s="442">
        <f t="shared" si="26"/>
        <v>0</v>
      </c>
      <c r="F555" s="273" t="str">
        <f t="shared" si="24"/>
        <v>否</v>
      </c>
      <c r="G555" s="150" t="str">
        <f t="shared" si="25"/>
        <v>项</v>
      </c>
    </row>
    <row r="556" ht="36" customHeight="1" spans="1:7">
      <c r="A556" s="444">
        <v>2080115</v>
      </c>
      <c r="B556" s="454" t="s">
        <v>204</v>
      </c>
      <c r="C556" s="303">
        <f>IFERROR(VLOOKUP(A556,[3]表10支出预算!$A$4:$F$2222,5,FALSE),0)</f>
        <v>0</v>
      </c>
      <c r="D556" s="303">
        <f>IFERROR(VLOOKUP(A556,[3]表10支出预算!$A$4:$F$2222,6,FALSE),0)</f>
        <v>0</v>
      </c>
      <c r="E556" s="442">
        <f t="shared" si="26"/>
        <v>0</v>
      </c>
      <c r="F556" s="273" t="str">
        <f t="shared" si="24"/>
        <v>否</v>
      </c>
      <c r="G556" s="150" t="str">
        <f t="shared" si="25"/>
        <v>项</v>
      </c>
    </row>
    <row r="557" ht="36" customHeight="1" spans="1:7">
      <c r="A557" s="444">
        <v>2080116</v>
      </c>
      <c r="B557" s="454" t="s">
        <v>205</v>
      </c>
      <c r="C557" s="303">
        <f>IFERROR(VLOOKUP(A557,[3]表10支出预算!$A$4:$F$2222,5,FALSE),0)</f>
        <v>0</v>
      </c>
      <c r="D557" s="303">
        <f>IFERROR(VLOOKUP(A557,[3]表10支出预算!$A$4:$F$2222,6,FALSE),0)</f>
        <v>0</v>
      </c>
      <c r="E557" s="442">
        <f t="shared" si="26"/>
        <v>0</v>
      </c>
      <c r="F557" s="273" t="str">
        <f t="shared" si="24"/>
        <v>否</v>
      </c>
      <c r="G557" s="150" t="str">
        <f t="shared" si="25"/>
        <v>项</v>
      </c>
    </row>
    <row r="558" ht="36" customHeight="1" spans="1:7">
      <c r="A558" s="444">
        <v>2080150</v>
      </c>
      <c r="B558" s="454" t="s">
        <v>146</v>
      </c>
      <c r="C558" s="303">
        <f>IFERROR(VLOOKUP(A558,[3]表10支出预算!$A$4:$F$2222,5,FALSE),0)</f>
        <v>0</v>
      </c>
      <c r="D558" s="303">
        <f>IFERROR(VLOOKUP(A558,[3]表10支出预算!$A$4:$F$2222,6,FALSE),0)</f>
        <v>0</v>
      </c>
      <c r="E558" s="442">
        <f t="shared" si="26"/>
        <v>0</v>
      </c>
      <c r="F558" s="273" t="str">
        <f t="shared" si="24"/>
        <v>否</v>
      </c>
      <c r="G558" s="150" t="str">
        <f t="shared" si="25"/>
        <v>项</v>
      </c>
    </row>
    <row r="559" ht="36" customHeight="1" spans="1:7">
      <c r="A559" s="441">
        <v>2080199</v>
      </c>
      <c r="B559" s="302" t="s">
        <v>509</v>
      </c>
      <c r="C559" s="303">
        <f>IFERROR(VLOOKUP(A559,[3]表10支出预算!$A$4:$F$2222,5,FALSE),0)</f>
        <v>76</v>
      </c>
      <c r="D559" s="303">
        <f>IFERROR(VLOOKUP(A559,[3]表10支出预算!$A$4:$F$2222,6,FALSE),0)</f>
        <v>0</v>
      </c>
      <c r="E559" s="442">
        <f t="shared" si="26"/>
        <v>-1</v>
      </c>
      <c r="F559" s="273" t="str">
        <f t="shared" si="24"/>
        <v>是</v>
      </c>
      <c r="G559" s="150" t="str">
        <f t="shared" si="25"/>
        <v>项</v>
      </c>
    </row>
    <row r="560" ht="36" customHeight="1" spans="1:7">
      <c r="A560" s="440">
        <v>20802</v>
      </c>
      <c r="B560" s="298" t="s">
        <v>510</v>
      </c>
      <c r="C560" s="299">
        <f>IFERROR(VLOOKUP(A560,[3]表10支出预算!$A$4:$F$2222,5,FALSE),0)</f>
        <v>1243</v>
      </c>
      <c r="D560" s="299">
        <f>IFERROR(VLOOKUP(A560,[3]表10支出预算!$A$4:$F$2222,6,FALSE),0)</f>
        <v>518</v>
      </c>
      <c r="E560" s="300">
        <f t="shared" si="26"/>
        <v>-0.583</v>
      </c>
      <c r="F560" s="273" t="str">
        <f t="shared" si="24"/>
        <v>是</v>
      </c>
      <c r="G560" s="150" t="str">
        <f t="shared" si="25"/>
        <v>款</v>
      </c>
    </row>
    <row r="561" ht="36" customHeight="1" spans="1:7">
      <c r="A561" s="441">
        <v>2080201</v>
      </c>
      <c r="B561" s="302" t="s">
        <v>137</v>
      </c>
      <c r="C561" s="303">
        <f>IFERROR(VLOOKUP(A561,[3]表10支出预算!$A$4:$F$2222,5,FALSE),0)</f>
        <v>275</v>
      </c>
      <c r="D561" s="303">
        <f>IFERROR(VLOOKUP(A561,[3]表10支出预算!$A$4:$F$2222,6,FALSE),0)</f>
        <v>258</v>
      </c>
      <c r="E561" s="442">
        <f t="shared" si="26"/>
        <v>-0.062</v>
      </c>
      <c r="F561" s="273" t="str">
        <f t="shared" si="24"/>
        <v>是</v>
      </c>
      <c r="G561" s="150" t="str">
        <f t="shared" si="25"/>
        <v>项</v>
      </c>
    </row>
    <row r="562" ht="36" customHeight="1" spans="1:7">
      <c r="A562" s="441">
        <v>2080202</v>
      </c>
      <c r="B562" s="302" t="s">
        <v>138</v>
      </c>
      <c r="C562" s="303">
        <f>IFERROR(VLOOKUP(A562,[3]表10支出预算!$A$4:$F$2222,5,FALSE),0)</f>
        <v>0</v>
      </c>
      <c r="D562" s="303">
        <f>IFERROR(VLOOKUP(A562,[3]表10支出预算!$A$4:$F$2222,6,FALSE),0)</f>
        <v>0</v>
      </c>
      <c r="E562" s="442">
        <f t="shared" si="26"/>
        <v>0</v>
      </c>
      <c r="F562" s="273" t="str">
        <f t="shared" si="24"/>
        <v>否</v>
      </c>
      <c r="G562" s="150" t="str">
        <f t="shared" si="25"/>
        <v>项</v>
      </c>
    </row>
    <row r="563" ht="36" customHeight="1" spans="1:7">
      <c r="A563" s="441">
        <v>2080203</v>
      </c>
      <c r="B563" s="302" t="s">
        <v>139</v>
      </c>
      <c r="C563" s="303">
        <f>IFERROR(VLOOKUP(A563,[3]表10支出预算!$A$4:$F$2222,5,FALSE),0)</f>
        <v>0</v>
      </c>
      <c r="D563" s="303">
        <f>IFERROR(VLOOKUP(A563,[3]表10支出预算!$A$4:$F$2222,6,FALSE),0)</f>
        <v>0</v>
      </c>
      <c r="E563" s="442">
        <f t="shared" si="26"/>
        <v>0</v>
      </c>
      <c r="F563" s="273" t="str">
        <f t="shared" si="24"/>
        <v>否</v>
      </c>
      <c r="G563" s="150" t="str">
        <f t="shared" si="25"/>
        <v>项</v>
      </c>
    </row>
    <row r="564" ht="36" customHeight="1" spans="1:7">
      <c r="A564" s="441">
        <v>2080206</v>
      </c>
      <c r="B564" s="302" t="s">
        <v>511</v>
      </c>
      <c r="C564" s="303">
        <f>IFERROR(VLOOKUP(A564,[3]表10支出预算!$A$4:$F$2222,5,FALSE),0)</f>
        <v>0</v>
      </c>
      <c r="D564" s="303">
        <f>IFERROR(VLOOKUP(A564,[3]表10支出预算!$A$4:$F$2222,6,FALSE),0)</f>
        <v>0</v>
      </c>
      <c r="E564" s="442">
        <f t="shared" si="26"/>
        <v>0</v>
      </c>
      <c r="F564" s="273" t="str">
        <f t="shared" si="24"/>
        <v>否</v>
      </c>
      <c r="G564" s="150" t="str">
        <f t="shared" si="25"/>
        <v>项</v>
      </c>
    </row>
    <row r="565" ht="36" customHeight="1" spans="1:7">
      <c r="A565" s="441">
        <v>2080207</v>
      </c>
      <c r="B565" s="302" t="s">
        <v>512</v>
      </c>
      <c r="C565" s="303">
        <f>IFERROR(VLOOKUP(A565,[3]表10支出预算!$A$4:$F$2222,5,FALSE),0)</f>
        <v>0</v>
      </c>
      <c r="D565" s="303">
        <f>IFERROR(VLOOKUP(A565,[3]表10支出预算!$A$4:$F$2222,6,FALSE),0)</f>
        <v>0</v>
      </c>
      <c r="E565" s="442">
        <f t="shared" si="26"/>
        <v>0</v>
      </c>
      <c r="F565" s="273" t="str">
        <f t="shared" si="24"/>
        <v>否</v>
      </c>
      <c r="G565" s="150" t="str">
        <f t="shared" si="25"/>
        <v>项</v>
      </c>
    </row>
    <row r="566" ht="36" customHeight="1" spans="1:7">
      <c r="A566" s="441">
        <v>2080208</v>
      </c>
      <c r="B566" s="302" t="s">
        <v>513</v>
      </c>
      <c r="C566" s="303">
        <f>IFERROR(VLOOKUP(A566,[3]表10支出预算!$A$4:$F$2222,5,FALSE),0)</f>
        <v>0</v>
      </c>
      <c r="D566" s="303">
        <f>IFERROR(VLOOKUP(A566,[3]表10支出预算!$A$4:$F$2222,6,FALSE),0)</f>
        <v>0</v>
      </c>
      <c r="E566" s="442">
        <f t="shared" si="26"/>
        <v>0</v>
      </c>
      <c r="F566" s="273" t="str">
        <f t="shared" si="24"/>
        <v>否</v>
      </c>
      <c r="G566" s="150" t="str">
        <f t="shared" si="25"/>
        <v>项</v>
      </c>
    </row>
    <row r="567" ht="36" customHeight="1" spans="1:7">
      <c r="A567" s="441">
        <v>2080299</v>
      </c>
      <c r="B567" s="302" t="s">
        <v>514</v>
      </c>
      <c r="C567" s="303">
        <f>IFERROR(VLOOKUP(A567,[3]表10支出预算!$A$4:$F$2222,5,FALSE),0)</f>
        <v>968</v>
      </c>
      <c r="D567" s="303">
        <f>IFERROR(VLOOKUP(A567,[3]表10支出预算!$A$4:$F$2222,6,FALSE),0)</f>
        <v>260</v>
      </c>
      <c r="E567" s="442">
        <f t="shared" si="26"/>
        <v>-0.731</v>
      </c>
      <c r="F567" s="273" t="str">
        <f t="shared" si="24"/>
        <v>是</v>
      </c>
      <c r="G567" s="150" t="str">
        <f t="shared" si="25"/>
        <v>项</v>
      </c>
    </row>
    <row r="568" ht="36" customHeight="1" spans="1:7">
      <c r="A568" s="440">
        <v>20804</v>
      </c>
      <c r="B568" s="298" t="s">
        <v>515</v>
      </c>
      <c r="C568" s="299">
        <f>IFERROR(VLOOKUP(A568,[3]表10支出预算!$A$4:$F$2222,5,FALSE),0)</f>
        <v>0</v>
      </c>
      <c r="D568" s="299">
        <f>IFERROR(VLOOKUP(A568,[3]表10支出预算!$A$4:$F$2222,6,FALSE),0)</f>
        <v>0</v>
      </c>
      <c r="E568" s="300">
        <f t="shared" si="26"/>
        <v>0</v>
      </c>
      <c r="F568" s="273" t="str">
        <f t="shared" si="24"/>
        <v>否</v>
      </c>
      <c r="G568" s="150" t="str">
        <f t="shared" si="25"/>
        <v>款</v>
      </c>
    </row>
    <row r="569" ht="36" customHeight="1" spans="1:7">
      <c r="A569" s="441">
        <v>2080402</v>
      </c>
      <c r="B569" s="302" t="s">
        <v>516</v>
      </c>
      <c r="C569" s="303">
        <f>IFERROR(VLOOKUP(A569,[3]表10支出预算!$A$4:$F$2222,5,FALSE),0)</f>
        <v>0</v>
      </c>
      <c r="D569" s="303">
        <f>IFERROR(VLOOKUP(A569,[3]表10支出预算!$A$4:$F$2222,6,FALSE),0)</f>
        <v>0</v>
      </c>
      <c r="E569" s="442">
        <f t="shared" si="26"/>
        <v>0</v>
      </c>
      <c r="F569" s="273" t="str">
        <f t="shared" si="24"/>
        <v>否</v>
      </c>
      <c r="G569" s="150" t="str">
        <f t="shared" si="25"/>
        <v>项</v>
      </c>
    </row>
    <row r="570" ht="36" customHeight="1" spans="1:7">
      <c r="A570" s="440">
        <v>20805</v>
      </c>
      <c r="B570" s="298" t="s">
        <v>517</v>
      </c>
      <c r="C570" s="299">
        <f>IFERROR(VLOOKUP(A570,[3]表10支出预算!$A$4:$F$2222,5,FALSE),0)</f>
        <v>22082</v>
      </c>
      <c r="D570" s="299">
        <f>IFERROR(VLOOKUP(A570,[3]表10支出预算!$A$4:$F$2222,6,FALSE),0)</f>
        <v>23616</v>
      </c>
      <c r="E570" s="300">
        <f t="shared" si="26"/>
        <v>0.069</v>
      </c>
      <c r="F570" s="273" t="str">
        <f t="shared" si="24"/>
        <v>是</v>
      </c>
      <c r="G570" s="150" t="str">
        <f t="shared" si="25"/>
        <v>款</v>
      </c>
    </row>
    <row r="571" ht="36" customHeight="1" spans="1:7">
      <c r="A571" s="441">
        <v>2080501</v>
      </c>
      <c r="B571" s="302" t="s">
        <v>518</v>
      </c>
      <c r="C571" s="303">
        <f>IFERROR(VLOOKUP(A571,[3]表10支出预算!$A$4:$F$2222,5,FALSE),0)</f>
        <v>921</v>
      </c>
      <c r="D571" s="303">
        <f>IFERROR(VLOOKUP(A571,[3]表10支出预算!$A$4:$F$2222,6,FALSE),0)</f>
        <v>1003</v>
      </c>
      <c r="E571" s="442">
        <f t="shared" si="26"/>
        <v>0.089</v>
      </c>
      <c r="F571" s="273" t="str">
        <f t="shared" si="24"/>
        <v>是</v>
      </c>
      <c r="G571" s="150" t="str">
        <f t="shared" si="25"/>
        <v>项</v>
      </c>
    </row>
    <row r="572" ht="36" customHeight="1" spans="1:7">
      <c r="A572" s="441">
        <v>2080502</v>
      </c>
      <c r="B572" s="302" t="s">
        <v>519</v>
      </c>
      <c r="C572" s="303">
        <f>IFERROR(VLOOKUP(A572,[3]表10支出预算!$A$4:$F$2222,5,FALSE),0)</f>
        <v>3893</v>
      </c>
      <c r="D572" s="303">
        <f>IFERROR(VLOOKUP(A572,[3]表10支出预算!$A$4:$F$2222,6,FALSE),0)</f>
        <v>3556</v>
      </c>
      <c r="E572" s="442">
        <f t="shared" si="26"/>
        <v>-0.087</v>
      </c>
      <c r="F572" s="273" t="str">
        <f t="shared" si="24"/>
        <v>是</v>
      </c>
      <c r="G572" s="150" t="str">
        <f t="shared" si="25"/>
        <v>项</v>
      </c>
    </row>
    <row r="573" ht="36" customHeight="1" spans="1:7">
      <c r="A573" s="441">
        <v>2080503</v>
      </c>
      <c r="B573" s="302" t="s">
        <v>520</v>
      </c>
      <c r="C573" s="303">
        <f>IFERROR(VLOOKUP(A573,[3]表10支出预算!$A$4:$F$2222,5,FALSE),0)</f>
        <v>0</v>
      </c>
      <c r="D573" s="303">
        <f>IFERROR(VLOOKUP(A573,[3]表10支出预算!$A$4:$F$2222,6,FALSE),0)</f>
        <v>0</v>
      </c>
      <c r="E573" s="442">
        <f t="shared" si="26"/>
        <v>0</v>
      </c>
      <c r="F573" s="273" t="str">
        <f t="shared" si="24"/>
        <v>否</v>
      </c>
      <c r="G573" s="150" t="str">
        <f t="shared" si="25"/>
        <v>项</v>
      </c>
    </row>
    <row r="574" ht="36" customHeight="1" spans="1:7">
      <c r="A574" s="441">
        <v>2080505</v>
      </c>
      <c r="B574" s="302" t="s">
        <v>521</v>
      </c>
      <c r="C574" s="303">
        <f>IFERROR(VLOOKUP(A574,[3]表10支出预算!$A$4:$F$2222,5,FALSE),0)</f>
        <v>15034</v>
      </c>
      <c r="D574" s="303">
        <f>IFERROR(VLOOKUP(A574,[3]表10支出预算!$A$4:$F$2222,6,FALSE),0)</f>
        <v>14859</v>
      </c>
      <c r="E574" s="442">
        <f t="shared" si="26"/>
        <v>-0.012</v>
      </c>
      <c r="F574" s="273" t="str">
        <f t="shared" si="24"/>
        <v>是</v>
      </c>
      <c r="G574" s="150" t="str">
        <f t="shared" si="25"/>
        <v>项</v>
      </c>
    </row>
    <row r="575" ht="36" customHeight="1" spans="1:7">
      <c r="A575" s="441">
        <v>2080506</v>
      </c>
      <c r="B575" s="302" t="s">
        <v>522</v>
      </c>
      <c r="C575" s="303">
        <f>IFERROR(VLOOKUP(A575,[3]表10支出预算!$A$4:$F$2222,5,FALSE),0)</f>
        <v>449</v>
      </c>
      <c r="D575" s="303">
        <f>IFERROR(VLOOKUP(A575,[3]表10支出预算!$A$4:$F$2222,6,FALSE),0)</f>
        <v>2047</v>
      </c>
      <c r="E575" s="442">
        <f t="shared" si="26"/>
        <v>3.559</v>
      </c>
      <c r="F575" s="273" t="str">
        <f t="shared" si="24"/>
        <v>是</v>
      </c>
      <c r="G575" s="150" t="str">
        <f t="shared" si="25"/>
        <v>项</v>
      </c>
    </row>
    <row r="576" ht="36" customHeight="1" spans="1:7">
      <c r="A576" s="441">
        <v>2080507</v>
      </c>
      <c r="B576" s="302" t="s">
        <v>523</v>
      </c>
      <c r="C576" s="303">
        <f>IFERROR(VLOOKUP(A576,[3]表10支出预算!$A$4:$F$2222,5,FALSE),0)</f>
        <v>1785</v>
      </c>
      <c r="D576" s="303">
        <f>IFERROR(VLOOKUP(A576,[3]表10支出预算!$A$4:$F$2222,6,FALSE),0)</f>
        <v>2152</v>
      </c>
      <c r="E576" s="442">
        <f t="shared" si="26"/>
        <v>0.206</v>
      </c>
      <c r="F576" s="273" t="str">
        <f t="shared" si="24"/>
        <v>是</v>
      </c>
      <c r="G576" s="150" t="str">
        <f t="shared" si="25"/>
        <v>项</v>
      </c>
    </row>
    <row r="577" ht="36" customHeight="1" spans="1:7">
      <c r="A577" s="444">
        <v>2080508</v>
      </c>
      <c r="B577" s="454" t="s">
        <v>524</v>
      </c>
      <c r="C577" s="303">
        <f>IFERROR(VLOOKUP(A577,[3]表10支出预算!$A$4:$F$2222,5,FALSE),0)</f>
        <v>0</v>
      </c>
      <c r="D577" s="303">
        <f>IFERROR(VLOOKUP(A577,[3]表10支出预算!$A$4:$F$2222,6,FALSE),0)</f>
        <v>0</v>
      </c>
      <c r="E577" s="442">
        <f t="shared" si="26"/>
        <v>0</v>
      </c>
      <c r="F577" s="273" t="str">
        <f t="shared" si="24"/>
        <v>否</v>
      </c>
      <c r="G577" s="150" t="str">
        <f t="shared" si="25"/>
        <v>项</v>
      </c>
    </row>
    <row r="578" ht="36" customHeight="1" spans="1:7">
      <c r="A578" s="441">
        <v>2080599</v>
      </c>
      <c r="B578" s="302" t="s">
        <v>525</v>
      </c>
      <c r="C578" s="303">
        <f>IFERROR(VLOOKUP(A578,[3]表10支出预算!$A$4:$F$2222,5,FALSE),0)</f>
        <v>0</v>
      </c>
      <c r="D578" s="303">
        <f>IFERROR(VLOOKUP(A578,[3]表10支出预算!$A$4:$F$2222,6,FALSE),0)</f>
        <v>0</v>
      </c>
      <c r="E578" s="442">
        <f t="shared" si="26"/>
        <v>0</v>
      </c>
      <c r="F578" s="273" t="str">
        <f t="shared" si="24"/>
        <v>否</v>
      </c>
      <c r="G578" s="150" t="str">
        <f t="shared" si="25"/>
        <v>项</v>
      </c>
    </row>
    <row r="579" ht="36" customHeight="1" spans="1:7">
      <c r="A579" s="440">
        <v>20806</v>
      </c>
      <c r="B579" s="298" t="s">
        <v>526</v>
      </c>
      <c r="C579" s="299">
        <f>IFERROR(VLOOKUP(A579,[3]表10支出预算!$A$4:$F$2222,5,FALSE),0)</f>
        <v>0</v>
      </c>
      <c r="D579" s="299">
        <f>IFERROR(VLOOKUP(A579,[3]表10支出预算!$A$4:$F$2222,6,FALSE),0)</f>
        <v>0</v>
      </c>
      <c r="E579" s="300">
        <f t="shared" si="26"/>
        <v>0</v>
      </c>
      <c r="F579" s="273" t="str">
        <f t="shared" si="24"/>
        <v>否</v>
      </c>
      <c r="G579" s="150" t="str">
        <f t="shared" si="25"/>
        <v>款</v>
      </c>
    </row>
    <row r="580" ht="36" customHeight="1" spans="1:7">
      <c r="A580" s="441">
        <v>2080601</v>
      </c>
      <c r="B580" s="302" t="s">
        <v>527</v>
      </c>
      <c r="C580" s="303">
        <f>IFERROR(VLOOKUP(A580,[3]表10支出预算!$A$4:$F$2222,5,FALSE),0)</f>
        <v>0</v>
      </c>
      <c r="D580" s="303">
        <f>IFERROR(VLOOKUP(A580,[3]表10支出预算!$A$4:$F$2222,6,FALSE),0)</f>
        <v>0</v>
      </c>
      <c r="E580" s="442">
        <f t="shared" si="26"/>
        <v>0</v>
      </c>
      <c r="F580" s="273" t="str">
        <f t="shared" ref="F580:F643" si="27">IF(LEN(A580)=3,"是",IF(B580&lt;&gt;"",IF(SUM(C580:D580)&lt;&gt;0,"是","否"),"是"))</f>
        <v>否</v>
      </c>
      <c r="G580" s="150" t="str">
        <f t="shared" ref="G580:G643" si="28">IF(LEN(A580)=3,"类",IF(LEN(A580)=5,"款","项"))</f>
        <v>项</v>
      </c>
    </row>
    <row r="581" ht="36" customHeight="1" spans="1:7">
      <c r="A581" s="441">
        <v>2080602</v>
      </c>
      <c r="B581" s="302" t="s">
        <v>528</v>
      </c>
      <c r="C581" s="303">
        <f>IFERROR(VLOOKUP(A581,[3]表10支出预算!$A$4:$F$2222,5,FALSE),0)</f>
        <v>0</v>
      </c>
      <c r="D581" s="303">
        <f>IFERROR(VLOOKUP(A581,[3]表10支出预算!$A$4:$F$2222,6,FALSE),0)</f>
        <v>0</v>
      </c>
      <c r="E581" s="442">
        <f t="shared" ref="E581:E644" si="29">IF(C581=0,0,(D581-C581)/C581)</f>
        <v>0</v>
      </c>
      <c r="F581" s="273" t="str">
        <f t="shared" si="27"/>
        <v>否</v>
      </c>
      <c r="G581" s="150" t="str">
        <f t="shared" si="28"/>
        <v>项</v>
      </c>
    </row>
    <row r="582" ht="36" customHeight="1" spans="1:7">
      <c r="A582" s="441">
        <v>2080699</v>
      </c>
      <c r="B582" s="302" t="s">
        <v>529</v>
      </c>
      <c r="C582" s="303">
        <f>IFERROR(VLOOKUP(A582,[3]表10支出预算!$A$4:$F$2222,5,FALSE),0)</f>
        <v>0</v>
      </c>
      <c r="D582" s="303">
        <f>IFERROR(VLOOKUP(A582,[3]表10支出预算!$A$4:$F$2222,6,FALSE),0)</f>
        <v>0</v>
      </c>
      <c r="E582" s="442">
        <f t="shared" si="29"/>
        <v>0</v>
      </c>
      <c r="F582" s="273" t="str">
        <f t="shared" si="27"/>
        <v>否</v>
      </c>
      <c r="G582" s="150" t="str">
        <f t="shared" si="28"/>
        <v>项</v>
      </c>
    </row>
    <row r="583" ht="36" customHeight="1" spans="1:7">
      <c r="A583" s="440">
        <v>20807</v>
      </c>
      <c r="B583" s="298" t="s">
        <v>530</v>
      </c>
      <c r="C583" s="299">
        <f>IFERROR(VLOOKUP(A583,[3]表10支出预算!$A$4:$F$2222,5,FALSE),0)</f>
        <v>3369</v>
      </c>
      <c r="D583" s="299">
        <f>IFERROR(VLOOKUP(A583,[3]表10支出预算!$A$4:$F$2222,6,FALSE),0)</f>
        <v>4856</v>
      </c>
      <c r="E583" s="300">
        <f t="shared" si="29"/>
        <v>0.441</v>
      </c>
      <c r="F583" s="273" t="str">
        <f t="shared" si="27"/>
        <v>是</v>
      </c>
      <c r="G583" s="150" t="str">
        <f t="shared" si="28"/>
        <v>款</v>
      </c>
    </row>
    <row r="584" ht="36" customHeight="1" spans="1:7">
      <c r="A584" s="441">
        <v>2080701</v>
      </c>
      <c r="B584" s="302" t="s">
        <v>531</v>
      </c>
      <c r="C584" s="303">
        <f>IFERROR(VLOOKUP(A584,[3]表10支出预算!$A$4:$F$2222,5,FALSE),0)</f>
        <v>0</v>
      </c>
      <c r="D584" s="303">
        <f>IFERROR(VLOOKUP(A584,[3]表10支出预算!$A$4:$F$2222,6,FALSE),0)</f>
        <v>0</v>
      </c>
      <c r="E584" s="442">
        <f t="shared" si="29"/>
        <v>0</v>
      </c>
      <c r="F584" s="273" t="str">
        <f t="shared" si="27"/>
        <v>否</v>
      </c>
      <c r="G584" s="150" t="str">
        <f t="shared" si="28"/>
        <v>项</v>
      </c>
    </row>
    <row r="585" ht="36" customHeight="1" spans="1:7">
      <c r="A585" s="441">
        <v>2080702</v>
      </c>
      <c r="B585" s="302" t="s">
        <v>532</v>
      </c>
      <c r="C585" s="303">
        <f>IFERROR(VLOOKUP(A585,[3]表10支出预算!$A$4:$F$2222,5,FALSE),0)</f>
        <v>254</v>
      </c>
      <c r="D585" s="303">
        <f>IFERROR(VLOOKUP(A585,[3]表10支出预算!$A$4:$F$2222,6,FALSE),0)</f>
        <v>156</v>
      </c>
      <c r="E585" s="442">
        <f t="shared" si="29"/>
        <v>-0.386</v>
      </c>
      <c r="F585" s="273" t="str">
        <f t="shared" si="27"/>
        <v>是</v>
      </c>
      <c r="G585" s="150" t="str">
        <f t="shared" si="28"/>
        <v>项</v>
      </c>
    </row>
    <row r="586" ht="36" customHeight="1" spans="1:7">
      <c r="A586" s="441">
        <v>2080704</v>
      </c>
      <c r="B586" s="302" t="s">
        <v>533</v>
      </c>
      <c r="C586" s="303">
        <f>IFERROR(VLOOKUP(A586,[3]表10支出预算!$A$4:$F$2222,5,FALSE),0)</f>
        <v>592</v>
      </c>
      <c r="D586" s="303">
        <f>IFERROR(VLOOKUP(A586,[3]表10支出预算!$A$4:$F$2222,6,FALSE),0)</f>
        <v>200</v>
      </c>
      <c r="E586" s="442">
        <f t="shared" si="29"/>
        <v>-0.662</v>
      </c>
      <c r="F586" s="273" t="str">
        <f t="shared" si="27"/>
        <v>是</v>
      </c>
      <c r="G586" s="150" t="str">
        <f t="shared" si="28"/>
        <v>项</v>
      </c>
    </row>
    <row r="587" ht="36" customHeight="1" spans="1:7">
      <c r="A587" s="441">
        <v>2080705</v>
      </c>
      <c r="B587" s="302" t="s">
        <v>534</v>
      </c>
      <c r="C587" s="303">
        <f>IFERROR(VLOOKUP(A587,[3]表10支出预算!$A$4:$F$2222,5,FALSE),0)</f>
        <v>2315</v>
      </c>
      <c r="D587" s="303">
        <f>IFERROR(VLOOKUP(A587,[3]表10支出预算!$A$4:$F$2222,6,FALSE),0)</f>
        <v>3739</v>
      </c>
      <c r="E587" s="442">
        <f t="shared" si="29"/>
        <v>0.615</v>
      </c>
      <c r="F587" s="273" t="str">
        <f t="shared" si="27"/>
        <v>是</v>
      </c>
      <c r="G587" s="150" t="str">
        <f t="shared" si="28"/>
        <v>项</v>
      </c>
    </row>
    <row r="588" ht="36" customHeight="1" spans="1:7">
      <c r="A588" s="441">
        <v>2080709</v>
      </c>
      <c r="B588" s="302" t="s">
        <v>535</v>
      </c>
      <c r="C588" s="303">
        <f>IFERROR(VLOOKUP(A588,[3]表10支出预算!$A$4:$F$2222,5,FALSE),0)</f>
        <v>0</v>
      </c>
      <c r="D588" s="303">
        <f>IFERROR(VLOOKUP(A588,[3]表10支出预算!$A$4:$F$2222,6,FALSE),0)</f>
        <v>0</v>
      </c>
      <c r="E588" s="442">
        <f t="shared" si="29"/>
        <v>0</v>
      </c>
      <c r="F588" s="273" t="str">
        <f t="shared" si="27"/>
        <v>否</v>
      </c>
      <c r="G588" s="150" t="str">
        <f t="shared" si="28"/>
        <v>项</v>
      </c>
    </row>
    <row r="589" ht="36" customHeight="1" spans="1:7">
      <c r="A589" s="441">
        <v>2080711</v>
      </c>
      <c r="B589" s="302" t="s">
        <v>536</v>
      </c>
      <c r="C589" s="303">
        <f>IFERROR(VLOOKUP(A589,[3]表10支出预算!$A$4:$F$2222,5,FALSE),0)</f>
        <v>15</v>
      </c>
      <c r="D589" s="303">
        <f>IFERROR(VLOOKUP(A589,[3]表10支出预算!$A$4:$F$2222,6,FALSE),0)</f>
        <v>485</v>
      </c>
      <c r="E589" s="442">
        <f t="shared" si="29"/>
        <v>31.333</v>
      </c>
      <c r="F589" s="273" t="str">
        <f t="shared" si="27"/>
        <v>是</v>
      </c>
      <c r="G589" s="150" t="str">
        <f t="shared" si="28"/>
        <v>项</v>
      </c>
    </row>
    <row r="590" ht="36" customHeight="1" spans="1:7">
      <c r="A590" s="441">
        <v>2080712</v>
      </c>
      <c r="B590" s="302" t="s">
        <v>537</v>
      </c>
      <c r="C590" s="303">
        <f>IFERROR(VLOOKUP(A590,[3]表10支出预算!$A$4:$F$2222,5,FALSE),0)</f>
        <v>0</v>
      </c>
      <c r="D590" s="303">
        <f>IFERROR(VLOOKUP(A590,[3]表10支出预算!$A$4:$F$2222,6,FALSE),0)</f>
        <v>0</v>
      </c>
      <c r="E590" s="442">
        <f t="shared" si="29"/>
        <v>0</v>
      </c>
      <c r="F590" s="273" t="str">
        <f t="shared" si="27"/>
        <v>否</v>
      </c>
      <c r="G590" s="150" t="str">
        <f t="shared" si="28"/>
        <v>项</v>
      </c>
    </row>
    <row r="591" ht="36" customHeight="1" spans="1:7">
      <c r="A591" s="441">
        <v>2080713</v>
      </c>
      <c r="B591" s="302" t="s">
        <v>538</v>
      </c>
      <c r="C591" s="303">
        <f>IFERROR(VLOOKUP(A591,[3]表10支出预算!$A$4:$F$2222,5,FALSE),0)</f>
        <v>0</v>
      </c>
      <c r="D591" s="303">
        <f>IFERROR(VLOOKUP(A591,[3]表10支出预算!$A$4:$F$2222,6,FALSE),0)</f>
        <v>0</v>
      </c>
      <c r="E591" s="442">
        <f t="shared" si="29"/>
        <v>0</v>
      </c>
      <c r="F591" s="273" t="str">
        <f t="shared" si="27"/>
        <v>否</v>
      </c>
      <c r="G591" s="150" t="str">
        <f t="shared" si="28"/>
        <v>项</v>
      </c>
    </row>
    <row r="592" ht="36" customHeight="1" spans="1:7">
      <c r="A592" s="441">
        <v>2080799</v>
      </c>
      <c r="B592" s="302" t="s">
        <v>539</v>
      </c>
      <c r="C592" s="303">
        <f>IFERROR(VLOOKUP(A592,[3]表10支出预算!$A$4:$F$2222,5,FALSE),0)</f>
        <v>193</v>
      </c>
      <c r="D592" s="303">
        <f>IFERROR(VLOOKUP(A592,[3]表10支出预算!$A$4:$F$2222,6,FALSE),0)</f>
        <v>276</v>
      </c>
      <c r="E592" s="442">
        <f t="shared" si="29"/>
        <v>0.43</v>
      </c>
      <c r="F592" s="273" t="str">
        <f t="shared" si="27"/>
        <v>是</v>
      </c>
      <c r="G592" s="150" t="str">
        <f t="shared" si="28"/>
        <v>项</v>
      </c>
    </row>
    <row r="593" ht="36" customHeight="1" spans="1:7">
      <c r="A593" s="440">
        <v>20808</v>
      </c>
      <c r="B593" s="298" t="s">
        <v>540</v>
      </c>
      <c r="C593" s="299">
        <f>IFERROR(VLOOKUP(A593,[3]表10支出预算!$A$4:$F$2222,5,FALSE),0)</f>
        <v>4310</v>
      </c>
      <c r="D593" s="299">
        <f>IFERROR(VLOOKUP(A593,[3]表10支出预算!$A$4:$F$2222,6,FALSE),0)</f>
        <v>4200</v>
      </c>
      <c r="E593" s="300">
        <f t="shared" si="29"/>
        <v>-0.026</v>
      </c>
      <c r="F593" s="273" t="str">
        <f t="shared" si="27"/>
        <v>是</v>
      </c>
      <c r="G593" s="150" t="str">
        <f t="shared" si="28"/>
        <v>款</v>
      </c>
    </row>
    <row r="594" ht="36" customHeight="1" spans="1:7">
      <c r="A594" s="441">
        <v>2080801</v>
      </c>
      <c r="B594" s="302" t="s">
        <v>541</v>
      </c>
      <c r="C594" s="303">
        <f>IFERROR(VLOOKUP(A594,[3]表10支出预算!$A$4:$F$2222,5,FALSE),0)</f>
        <v>1072</v>
      </c>
      <c r="D594" s="303">
        <f>IFERROR(VLOOKUP(A594,[3]表10支出预算!$A$4:$F$2222,6,FALSE),0)</f>
        <v>570</v>
      </c>
      <c r="E594" s="442">
        <f t="shared" si="29"/>
        <v>-0.468</v>
      </c>
      <c r="F594" s="273" t="str">
        <f t="shared" si="27"/>
        <v>是</v>
      </c>
      <c r="G594" s="150" t="str">
        <f t="shared" si="28"/>
        <v>项</v>
      </c>
    </row>
    <row r="595" ht="36" customHeight="1" spans="1:7">
      <c r="A595" s="441">
        <v>2080802</v>
      </c>
      <c r="B595" s="302" t="s">
        <v>542</v>
      </c>
      <c r="C595" s="303">
        <f>IFERROR(VLOOKUP(A595,[3]表10支出预算!$A$4:$F$2222,5,FALSE),0)</f>
        <v>595</v>
      </c>
      <c r="D595" s="303">
        <f>IFERROR(VLOOKUP(A595,[3]表10支出预算!$A$4:$F$2222,6,FALSE),0)</f>
        <v>131</v>
      </c>
      <c r="E595" s="442">
        <f t="shared" si="29"/>
        <v>-0.78</v>
      </c>
      <c r="F595" s="273" t="str">
        <f t="shared" si="27"/>
        <v>是</v>
      </c>
      <c r="G595" s="150" t="str">
        <f t="shared" si="28"/>
        <v>项</v>
      </c>
    </row>
    <row r="596" ht="36" customHeight="1" spans="1:7">
      <c r="A596" s="441">
        <v>2080803</v>
      </c>
      <c r="B596" s="302" t="s">
        <v>543</v>
      </c>
      <c r="C596" s="303">
        <f>IFERROR(VLOOKUP(A596,[3]表10支出预算!$A$4:$F$2222,5,FALSE),0)</f>
        <v>682</v>
      </c>
      <c r="D596" s="303">
        <f>IFERROR(VLOOKUP(A596,[3]表10支出预算!$A$4:$F$2222,6,FALSE),0)</f>
        <v>7</v>
      </c>
      <c r="E596" s="442">
        <f t="shared" si="29"/>
        <v>-0.99</v>
      </c>
      <c r="F596" s="273" t="str">
        <f t="shared" si="27"/>
        <v>是</v>
      </c>
      <c r="G596" s="150" t="str">
        <f t="shared" si="28"/>
        <v>项</v>
      </c>
    </row>
    <row r="597" s="405" customFormat="1" ht="36" customHeight="1" spans="1:7">
      <c r="A597" s="441">
        <v>2080804</v>
      </c>
      <c r="B597" s="302" t="s">
        <v>544</v>
      </c>
      <c r="C597" s="303">
        <f>IFERROR(VLOOKUP(A597,[3]表10支出预算!$A$4:$F$2222,5,FALSE),0)</f>
        <v>0</v>
      </c>
      <c r="D597" s="303">
        <f>IFERROR(VLOOKUP(A597,[3]表10支出预算!$A$4:$F$2222,6,FALSE),0)</f>
        <v>0</v>
      </c>
      <c r="E597" s="442">
        <f t="shared" si="29"/>
        <v>0</v>
      </c>
      <c r="F597" s="273" t="str">
        <f t="shared" si="27"/>
        <v>否</v>
      </c>
      <c r="G597" s="150" t="str">
        <f t="shared" si="28"/>
        <v>项</v>
      </c>
    </row>
    <row r="598" ht="36" customHeight="1" spans="1:7">
      <c r="A598" s="441">
        <v>2080805</v>
      </c>
      <c r="B598" s="302" t="s">
        <v>545</v>
      </c>
      <c r="C598" s="303">
        <f>IFERROR(VLOOKUP(A598,[3]表10支出预算!$A$4:$F$2222,5,FALSE),0)</f>
        <v>372</v>
      </c>
      <c r="D598" s="303">
        <f>IFERROR(VLOOKUP(A598,[3]表10支出预算!$A$4:$F$2222,6,FALSE),0)</f>
        <v>423</v>
      </c>
      <c r="E598" s="442">
        <f t="shared" si="29"/>
        <v>0.137</v>
      </c>
      <c r="F598" s="273" t="str">
        <f t="shared" si="27"/>
        <v>是</v>
      </c>
      <c r="G598" s="150" t="str">
        <f t="shared" si="28"/>
        <v>项</v>
      </c>
    </row>
    <row r="599" ht="36" customHeight="1" spans="1:7">
      <c r="A599" s="441">
        <v>2080806</v>
      </c>
      <c r="B599" s="302" t="s">
        <v>546</v>
      </c>
      <c r="C599" s="303">
        <f>IFERROR(VLOOKUP(A599,[3]表10支出预算!$A$4:$F$2222,5,FALSE),0)</f>
        <v>0</v>
      </c>
      <c r="D599" s="303">
        <f>IFERROR(VLOOKUP(A599,[3]表10支出预算!$A$4:$F$2222,6,FALSE),0)</f>
        <v>0</v>
      </c>
      <c r="E599" s="442">
        <f t="shared" si="29"/>
        <v>0</v>
      </c>
      <c r="F599" s="273" t="str">
        <f t="shared" si="27"/>
        <v>否</v>
      </c>
      <c r="G599" s="150" t="str">
        <f t="shared" si="28"/>
        <v>项</v>
      </c>
    </row>
    <row r="600" ht="36" customHeight="1" spans="1:7">
      <c r="A600" s="441">
        <v>2080899</v>
      </c>
      <c r="B600" s="302" t="s">
        <v>547</v>
      </c>
      <c r="C600" s="303">
        <f>IFERROR(VLOOKUP(A600,[3]表10支出预算!$A$4:$F$2222,5,FALSE),0)</f>
        <v>1576</v>
      </c>
      <c r="D600" s="303">
        <f>IFERROR(VLOOKUP(A600,[3]表10支出预算!$A$4:$F$2222,6,FALSE),0)</f>
        <v>3069</v>
      </c>
      <c r="E600" s="442">
        <f t="shared" si="29"/>
        <v>0.947</v>
      </c>
      <c r="F600" s="273" t="str">
        <f t="shared" si="27"/>
        <v>是</v>
      </c>
      <c r="G600" s="150" t="str">
        <f t="shared" si="28"/>
        <v>项</v>
      </c>
    </row>
    <row r="601" ht="36" customHeight="1" spans="1:7">
      <c r="A601" s="440">
        <v>20809</v>
      </c>
      <c r="B601" s="298" t="s">
        <v>548</v>
      </c>
      <c r="C601" s="299">
        <f>IFERROR(VLOOKUP(A601,[3]表10支出预算!$A$4:$F$2222,5,FALSE),0)</f>
        <v>431</v>
      </c>
      <c r="D601" s="299">
        <f>IFERROR(VLOOKUP(A601,[3]表10支出预算!$A$4:$F$2222,6,FALSE),0)</f>
        <v>917</v>
      </c>
      <c r="E601" s="300">
        <f t="shared" si="29"/>
        <v>1.128</v>
      </c>
      <c r="F601" s="273" t="str">
        <f t="shared" si="27"/>
        <v>是</v>
      </c>
      <c r="G601" s="150" t="str">
        <f t="shared" si="28"/>
        <v>款</v>
      </c>
    </row>
    <row r="602" s="405" customFormat="1" ht="36" customHeight="1" spans="1:7">
      <c r="A602" s="441">
        <v>2080901</v>
      </c>
      <c r="B602" s="302" t="s">
        <v>549</v>
      </c>
      <c r="C602" s="303">
        <f>IFERROR(VLOOKUP(A602,[3]表10支出预算!$A$4:$F$2222,5,FALSE),0)</f>
        <v>251</v>
      </c>
      <c r="D602" s="303">
        <f>IFERROR(VLOOKUP(A602,[3]表10支出预算!$A$4:$F$2222,6,FALSE),0)</f>
        <v>724</v>
      </c>
      <c r="E602" s="442">
        <f t="shared" si="29"/>
        <v>1.884</v>
      </c>
      <c r="F602" s="273" t="str">
        <f t="shared" si="27"/>
        <v>是</v>
      </c>
      <c r="G602" s="150" t="str">
        <f t="shared" si="28"/>
        <v>项</v>
      </c>
    </row>
    <row r="603" ht="36" customHeight="1" spans="1:7">
      <c r="A603" s="441">
        <v>2080902</v>
      </c>
      <c r="B603" s="302" t="s">
        <v>550</v>
      </c>
      <c r="C603" s="303">
        <f>IFERROR(VLOOKUP(A603,[3]表10支出预算!$A$4:$F$2222,5,FALSE),0)</f>
        <v>30</v>
      </c>
      <c r="D603" s="303">
        <f>IFERROR(VLOOKUP(A603,[3]表10支出预算!$A$4:$F$2222,6,FALSE),0)</f>
        <v>50</v>
      </c>
      <c r="E603" s="442">
        <f t="shared" si="29"/>
        <v>0.667</v>
      </c>
      <c r="F603" s="273" t="str">
        <f t="shared" si="27"/>
        <v>是</v>
      </c>
      <c r="G603" s="150" t="str">
        <f t="shared" si="28"/>
        <v>项</v>
      </c>
    </row>
    <row r="604" ht="36" customHeight="1" spans="1:7">
      <c r="A604" s="441">
        <v>2080903</v>
      </c>
      <c r="B604" s="302" t="s">
        <v>551</v>
      </c>
      <c r="C604" s="303">
        <f>IFERROR(VLOOKUP(A604,[3]表10支出预算!$A$4:$F$2222,5,FALSE),0)</f>
        <v>0</v>
      </c>
      <c r="D604" s="303">
        <f>IFERROR(VLOOKUP(A604,[3]表10支出预算!$A$4:$F$2222,6,FALSE),0)</f>
        <v>0</v>
      </c>
      <c r="E604" s="442">
        <f t="shared" si="29"/>
        <v>0</v>
      </c>
      <c r="F604" s="273" t="str">
        <f t="shared" si="27"/>
        <v>否</v>
      </c>
      <c r="G604" s="150" t="str">
        <f t="shared" si="28"/>
        <v>项</v>
      </c>
    </row>
    <row r="605" ht="36" customHeight="1" spans="1:7">
      <c r="A605" s="441">
        <v>2080904</v>
      </c>
      <c r="B605" s="302" t="s">
        <v>552</v>
      </c>
      <c r="C605" s="303">
        <f>IFERROR(VLOOKUP(A605,[3]表10支出预算!$A$4:$F$2222,5,FALSE),0)</f>
        <v>13</v>
      </c>
      <c r="D605" s="303">
        <f>IFERROR(VLOOKUP(A605,[3]表10支出预算!$A$4:$F$2222,6,FALSE),0)</f>
        <v>80</v>
      </c>
      <c r="E605" s="442">
        <f t="shared" si="29"/>
        <v>5.154</v>
      </c>
      <c r="F605" s="273" t="str">
        <f t="shared" si="27"/>
        <v>是</v>
      </c>
      <c r="G605" s="150" t="str">
        <f t="shared" si="28"/>
        <v>项</v>
      </c>
    </row>
    <row r="606" ht="36" customHeight="1" spans="1:7">
      <c r="A606" s="441">
        <v>2080905</v>
      </c>
      <c r="B606" s="302" t="s">
        <v>553</v>
      </c>
      <c r="C606" s="303">
        <f>IFERROR(VLOOKUP(A606,[3]表10支出预算!$A$4:$F$2222,5,FALSE),0)</f>
        <v>137</v>
      </c>
      <c r="D606" s="303">
        <f>IFERROR(VLOOKUP(A606,[3]表10支出预算!$A$4:$F$2222,6,FALSE),0)</f>
        <v>63</v>
      </c>
      <c r="E606" s="442">
        <f t="shared" si="29"/>
        <v>-0.54</v>
      </c>
      <c r="F606" s="273" t="str">
        <f t="shared" si="27"/>
        <v>是</v>
      </c>
      <c r="G606" s="150" t="str">
        <f t="shared" si="28"/>
        <v>项</v>
      </c>
    </row>
    <row r="607" ht="36" customHeight="1" spans="1:7">
      <c r="A607" s="441">
        <v>2080999</v>
      </c>
      <c r="B607" s="302" t="s">
        <v>554</v>
      </c>
      <c r="C607" s="303">
        <f>IFERROR(VLOOKUP(A607,[3]表10支出预算!$A$4:$F$2222,5,FALSE),0)</f>
        <v>0</v>
      </c>
      <c r="D607" s="303">
        <f>IFERROR(VLOOKUP(A607,[3]表10支出预算!$A$4:$F$2222,6,FALSE),0)</f>
        <v>0</v>
      </c>
      <c r="E607" s="442">
        <f t="shared" si="29"/>
        <v>0</v>
      </c>
      <c r="F607" s="273" t="str">
        <f t="shared" si="27"/>
        <v>否</v>
      </c>
      <c r="G607" s="150" t="str">
        <f t="shared" si="28"/>
        <v>项</v>
      </c>
    </row>
    <row r="608" ht="36" customHeight="1" spans="1:7">
      <c r="A608" s="440">
        <v>20810</v>
      </c>
      <c r="B608" s="298" t="s">
        <v>555</v>
      </c>
      <c r="C608" s="299">
        <f>IFERROR(VLOOKUP(A608,[3]表10支出预算!$A$4:$F$2222,5,FALSE),0)</f>
        <v>2082</v>
      </c>
      <c r="D608" s="299">
        <f>IFERROR(VLOOKUP(A608,[3]表10支出预算!$A$4:$F$2222,6,FALSE),0)</f>
        <v>2020</v>
      </c>
      <c r="E608" s="300">
        <f t="shared" si="29"/>
        <v>-0.03</v>
      </c>
      <c r="F608" s="273" t="str">
        <f t="shared" si="27"/>
        <v>是</v>
      </c>
      <c r="G608" s="150" t="str">
        <f t="shared" si="28"/>
        <v>款</v>
      </c>
    </row>
    <row r="609" ht="36" customHeight="1" spans="1:7">
      <c r="A609" s="441">
        <v>2081001</v>
      </c>
      <c r="B609" s="302" t="s">
        <v>556</v>
      </c>
      <c r="C609" s="303">
        <f>IFERROR(VLOOKUP(A609,[3]表10支出预算!$A$4:$F$2222,5,FALSE),0)</f>
        <v>99</v>
      </c>
      <c r="D609" s="303">
        <f>IFERROR(VLOOKUP(A609,[3]表10支出预算!$A$4:$F$2222,6,FALSE),0)</f>
        <v>143</v>
      </c>
      <c r="E609" s="442">
        <f t="shared" si="29"/>
        <v>0.444</v>
      </c>
      <c r="F609" s="273" t="str">
        <f t="shared" si="27"/>
        <v>是</v>
      </c>
      <c r="G609" s="150" t="str">
        <f t="shared" si="28"/>
        <v>项</v>
      </c>
    </row>
    <row r="610" ht="36" customHeight="1" spans="1:7">
      <c r="A610" s="441">
        <v>2081002</v>
      </c>
      <c r="B610" s="302" t="s">
        <v>557</v>
      </c>
      <c r="C610" s="303">
        <f>IFERROR(VLOOKUP(A610,[3]表10支出预算!$A$4:$F$2222,5,FALSE),0)</f>
        <v>646</v>
      </c>
      <c r="D610" s="303">
        <f>IFERROR(VLOOKUP(A610,[3]表10支出预算!$A$4:$F$2222,6,FALSE),0)</f>
        <v>799</v>
      </c>
      <c r="E610" s="442">
        <f t="shared" si="29"/>
        <v>0.237</v>
      </c>
      <c r="F610" s="273" t="str">
        <f t="shared" si="27"/>
        <v>是</v>
      </c>
      <c r="G610" s="150" t="str">
        <f t="shared" si="28"/>
        <v>项</v>
      </c>
    </row>
    <row r="611" ht="36" customHeight="1" spans="1:7">
      <c r="A611" s="441">
        <v>2081003</v>
      </c>
      <c r="B611" s="302" t="s">
        <v>558</v>
      </c>
      <c r="C611" s="303">
        <f>IFERROR(VLOOKUP(A611,[3]表10支出预算!$A$4:$F$2222,5,FALSE),0)</f>
        <v>0</v>
      </c>
      <c r="D611" s="303">
        <f>IFERROR(VLOOKUP(A611,[3]表10支出预算!$A$4:$F$2222,6,FALSE),0)</f>
        <v>0</v>
      </c>
      <c r="E611" s="442">
        <f t="shared" si="29"/>
        <v>0</v>
      </c>
      <c r="F611" s="273" t="str">
        <f t="shared" si="27"/>
        <v>否</v>
      </c>
      <c r="G611" s="150" t="str">
        <f t="shared" si="28"/>
        <v>项</v>
      </c>
    </row>
    <row r="612" ht="36" customHeight="1" spans="1:7">
      <c r="A612" s="441">
        <v>2081004</v>
      </c>
      <c r="B612" s="302" t="s">
        <v>559</v>
      </c>
      <c r="C612" s="303">
        <f>IFERROR(VLOOKUP(A612,[3]表10支出预算!$A$4:$F$2222,5,FALSE),0)</f>
        <v>1317</v>
      </c>
      <c r="D612" s="303">
        <f>IFERROR(VLOOKUP(A612,[3]表10支出预算!$A$4:$F$2222,6,FALSE),0)</f>
        <v>1077</v>
      </c>
      <c r="E612" s="442">
        <f t="shared" si="29"/>
        <v>-0.182</v>
      </c>
      <c r="F612" s="273" t="str">
        <f t="shared" si="27"/>
        <v>是</v>
      </c>
      <c r="G612" s="150" t="str">
        <f t="shared" si="28"/>
        <v>项</v>
      </c>
    </row>
    <row r="613" ht="36" customHeight="1" spans="1:7">
      <c r="A613" s="441">
        <v>2081005</v>
      </c>
      <c r="B613" s="302" t="s">
        <v>560</v>
      </c>
      <c r="C613" s="303">
        <f>IFERROR(VLOOKUP(A613,[3]表10支出预算!$A$4:$F$2222,5,FALSE),0)</f>
        <v>0</v>
      </c>
      <c r="D613" s="303">
        <f>IFERROR(VLOOKUP(A613,[3]表10支出预算!$A$4:$F$2222,6,FALSE),0)</f>
        <v>0</v>
      </c>
      <c r="E613" s="442">
        <f t="shared" si="29"/>
        <v>0</v>
      </c>
      <c r="F613" s="273" t="str">
        <f t="shared" si="27"/>
        <v>否</v>
      </c>
      <c r="G613" s="150" t="str">
        <f t="shared" si="28"/>
        <v>项</v>
      </c>
    </row>
    <row r="614" ht="36" customHeight="1" spans="1:7">
      <c r="A614" s="441">
        <v>2081006</v>
      </c>
      <c r="B614" s="302" t="s">
        <v>561</v>
      </c>
      <c r="C614" s="303">
        <f>IFERROR(VLOOKUP(A614,[3]表10支出预算!$A$4:$F$2222,5,FALSE),0)</f>
        <v>20</v>
      </c>
      <c r="D614" s="303">
        <f>IFERROR(VLOOKUP(A614,[3]表10支出预算!$A$4:$F$2222,6,FALSE),0)</f>
        <v>0</v>
      </c>
      <c r="E614" s="442">
        <f t="shared" si="29"/>
        <v>-1</v>
      </c>
      <c r="F614" s="273" t="str">
        <f t="shared" si="27"/>
        <v>是</v>
      </c>
      <c r="G614" s="150" t="str">
        <f t="shared" si="28"/>
        <v>项</v>
      </c>
    </row>
    <row r="615" ht="36" customHeight="1" spans="1:7">
      <c r="A615" s="441">
        <v>2081099</v>
      </c>
      <c r="B615" s="302" t="s">
        <v>562</v>
      </c>
      <c r="C615" s="303">
        <f>IFERROR(VLOOKUP(A615,[3]表10支出预算!$A$4:$F$2222,5,FALSE),0)</f>
        <v>0</v>
      </c>
      <c r="D615" s="303">
        <f>IFERROR(VLOOKUP(A615,[3]表10支出预算!$A$4:$F$2222,6,FALSE),0)</f>
        <v>0</v>
      </c>
      <c r="E615" s="442">
        <f t="shared" si="29"/>
        <v>0</v>
      </c>
      <c r="F615" s="273" t="str">
        <f t="shared" si="27"/>
        <v>否</v>
      </c>
      <c r="G615" s="150" t="str">
        <f t="shared" si="28"/>
        <v>项</v>
      </c>
    </row>
    <row r="616" ht="36" customHeight="1" spans="1:7">
      <c r="A616" s="440">
        <v>20811</v>
      </c>
      <c r="B616" s="298" t="s">
        <v>563</v>
      </c>
      <c r="C616" s="299">
        <f>IFERROR(VLOOKUP(A616,[3]表10支出预算!$A$4:$F$2222,5,FALSE),0)</f>
        <v>1127</v>
      </c>
      <c r="D616" s="299">
        <f>IFERROR(VLOOKUP(A616,[3]表10支出预算!$A$4:$F$2222,6,FALSE),0)</f>
        <v>1014</v>
      </c>
      <c r="E616" s="300">
        <f t="shared" si="29"/>
        <v>-0.1</v>
      </c>
      <c r="F616" s="273" t="str">
        <f t="shared" si="27"/>
        <v>是</v>
      </c>
      <c r="G616" s="150" t="str">
        <f t="shared" si="28"/>
        <v>款</v>
      </c>
    </row>
    <row r="617" ht="36" customHeight="1" spans="1:7">
      <c r="A617" s="441">
        <v>2081101</v>
      </c>
      <c r="B617" s="302" t="s">
        <v>137</v>
      </c>
      <c r="C617" s="303">
        <f>IFERROR(VLOOKUP(A617,[3]表10支出预算!$A$4:$F$2222,5,FALSE),0)</f>
        <v>203</v>
      </c>
      <c r="D617" s="303">
        <f>IFERROR(VLOOKUP(A617,[3]表10支出预算!$A$4:$F$2222,6,FALSE),0)</f>
        <v>218</v>
      </c>
      <c r="E617" s="442">
        <f t="shared" si="29"/>
        <v>0.074</v>
      </c>
      <c r="F617" s="273" t="str">
        <f t="shared" si="27"/>
        <v>是</v>
      </c>
      <c r="G617" s="150" t="str">
        <f t="shared" si="28"/>
        <v>项</v>
      </c>
    </row>
    <row r="618" ht="36" customHeight="1" spans="1:7">
      <c r="A618" s="441">
        <v>2081102</v>
      </c>
      <c r="B618" s="302" t="s">
        <v>138</v>
      </c>
      <c r="C618" s="303">
        <f>IFERROR(VLOOKUP(A618,[3]表10支出预算!$A$4:$F$2222,5,FALSE),0)</f>
        <v>0</v>
      </c>
      <c r="D618" s="303">
        <f>IFERROR(VLOOKUP(A618,[3]表10支出预算!$A$4:$F$2222,6,FALSE),0)</f>
        <v>0</v>
      </c>
      <c r="E618" s="442">
        <f t="shared" si="29"/>
        <v>0</v>
      </c>
      <c r="F618" s="273" t="str">
        <f t="shared" si="27"/>
        <v>否</v>
      </c>
      <c r="G618" s="150" t="str">
        <f t="shared" si="28"/>
        <v>项</v>
      </c>
    </row>
    <row r="619" ht="36" customHeight="1" spans="1:7">
      <c r="A619" s="441">
        <v>2081103</v>
      </c>
      <c r="B619" s="302" t="s">
        <v>139</v>
      </c>
      <c r="C619" s="303">
        <f>IFERROR(VLOOKUP(A619,[3]表10支出预算!$A$4:$F$2222,5,FALSE),0)</f>
        <v>0</v>
      </c>
      <c r="D619" s="303">
        <f>IFERROR(VLOOKUP(A619,[3]表10支出预算!$A$4:$F$2222,6,FALSE),0)</f>
        <v>0</v>
      </c>
      <c r="E619" s="442">
        <f t="shared" si="29"/>
        <v>0</v>
      </c>
      <c r="F619" s="273" t="str">
        <f t="shared" si="27"/>
        <v>否</v>
      </c>
      <c r="G619" s="150" t="str">
        <f t="shared" si="28"/>
        <v>项</v>
      </c>
    </row>
    <row r="620" ht="36" customHeight="1" spans="1:7">
      <c r="A620" s="441">
        <v>2081104</v>
      </c>
      <c r="B620" s="302" t="s">
        <v>564</v>
      </c>
      <c r="C620" s="303">
        <f>IFERROR(VLOOKUP(A620,[3]表10支出预算!$A$4:$F$2222,5,FALSE),0)</f>
        <v>59</v>
      </c>
      <c r="D620" s="303">
        <f>IFERROR(VLOOKUP(A620,[3]表10支出预算!$A$4:$F$2222,6,FALSE),0)</f>
        <v>40</v>
      </c>
      <c r="E620" s="442">
        <f t="shared" si="29"/>
        <v>-0.322</v>
      </c>
      <c r="F620" s="273" t="str">
        <f t="shared" si="27"/>
        <v>是</v>
      </c>
      <c r="G620" s="150" t="str">
        <f t="shared" si="28"/>
        <v>项</v>
      </c>
    </row>
    <row r="621" ht="36" customHeight="1" spans="1:7">
      <c r="A621" s="441">
        <v>2081105</v>
      </c>
      <c r="B621" s="302" t="s">
        <v>565</v>
      </c>
      <c r="C621" s="303">
        <f>IFERROR(VLOOKUP(A621,[3]表10支出预算!$A$4:$F$2222,5,FALSE),0)</f>
        <v>166</v>
      </c>
      <c r="D621" s="303">
        <f>IFERROR(VLOOKUP(A621,[3]表10支出预算!$A$4:$F$2222,6,FALSE),0)</f>
        <v>0</v>
      </c>
      <c r="E621" s="442">
        <f t="shared" si="29"/>
        <v>-1</v>
      </c>
      <c r="F621" s="273" t="str">
        <f t="shared" si="27"/>
        <v>是</v>
      </c>
      <c r="G621" s="150" t="str">
        <f t="shared" si="28"/>
        <v>项</v>
      </c>
    </row>
    <row r="622" ht="36" customHeight="1" spans="1:7">
      <c r="A622" s="441">
        <v>2081106</v>
      </c>
      <c r="B622" s="302" t="s">
        <v>566</v>
      </c>
      <c r="C622" s="303">
        <f>IFERROR(VLOOKUP(A622,[3]表10支出预算!$A$4:$F$2222,5,FALSE),0)</f>
        <v>0</v>
      </c>
      <c r="D622" s="303">
        <f>IFERROR(VLOOKUP(A622,[3]表10支出预算!$A$4:$F$2222,6,FALSE),0)</f>
        <v>0</v>
      </c>
      <c r="E622" s="442">
        <f t="shared" si="29"/>
        <v>0</v>
      </c>
      <c r="F622" s="273" t="str">
        <f t="shared" si="27"/>
        <v>否</v>
      </c>
      <c r="G622" s="150" t="str">
        <f t="shared" si="28"/>
        <v>项</v>
      </c>
    </row>
    <row r="623" ht="36" customHeight="1" spans="1:7">
      <c r="A623" s="441">
        <v>2081107</v>
      </c>
      <c r="B623" s="302" t="s">
        <v>567</v>
      </c>
      <c r="C623" s="303">
        <f>IFERROR(VLOOKUP(A623,[3]表10支出预算!$A$4:$F$2222,5,FALSE),0)</f>
        <v>693</v>
      </c>
      <c r="D623" s="303">
        <f>IFERROR(VLOOKUP(A623,[3]表10支出预算!$A$4:$F$2222,6,FALSE),0)</f>
        <v>756</v>
      </c>
      <c r="E623" s="442">
        <f t="shared" si="29"/>
        <v>0.091</v>
      </c>
      <c r="F623" s="273" t="str">
        <f t="shared" si="27"/>
        <v>是</v>
      </c>
      <c r="G623" s="150" t="str">
        <f t="shared" si="28"/>
        <v>项</v>
      </c>
    </row>
    <row r="624" ht="36" customHeight="1" spans="1:7">
      <c r="A624" s="441">
        <v>2081199</v>
      </c>
      <c r="B624" s="302" t="s">
        <v>568</v>
      </c>
      <c r="C624" s="303">
        <f>IFERROR(VLOOKUP(A624,[3]表10支出预算!$A$4:$F$2222,5,FALSE),0)</f>
        <v>6</v>
      </c>
      <c r="D624" s="303">
        <f>IFERROR(VLOOKUP(A624,[3]表10支出预算!$A$4:$F$2222,6,FALSE),0)</f>
        <v>0</v>
      </c>
      <c r="E624" s="442">
        <f t="shared" si="29"/>
        <v>-1</v>
      </c>
      <c r="F624" s="273" t="str">
        <f t="shared" si="27"/>
        <v>是</v>
      </c>
      <c r="G624" s="150" t="str">
        <f t="shared" si="28"/>
        <v>项</v>
      </c>
    </row>
    <row r="625" ht="36" customHeight="1" spans="1:7">
      <c r="A625" s="440">
        <v>20816</v>
      </c>
      <c r="B625" s="298" t="s">
        <v>569</v>
      </c>
      <c r="C625" s="299">
        <f>IFERROR(VLOOKUP(A625,[3]表10支出预算!$A$4:$F$2222,5,FALSE),0)</f>
        <v>80</v>
      </c>
      <c r="D625" s="299">
        <f>IFERROR(VLOOKUP(A625,[3]表10支出预算!$A$4:$F$2222,6,FALSE),0)</f>
        <v>99</v>
      </c>
      <c r="E625" s="300">
        <f t="shared" si="29"/>
        <v>0.238</v>
      </c>
      <c r="F625" s="273" t="str">
        <f t="shared" si="27"/>
        <v>是</v>
      </c>
      <c r="G625" s="150" t="str">
        <f t="shared" si="28"/>
        <v>款</v>
      </c>
    </row>
    <row r="626" ht="36" customHeight="1" spans="1:7">
      <c r="A626" s="441">
        <v>2081601</v>
      </c>
      <c r="B626" s="302" t="s">
        <v>137</v>
      </c>
      <c r="C626" s="303">
        <f>IFERROR(VLOOKUP(A626,[3]表10支出预算!$A$4:$F$2222,5,FALSE),0)</f>
        <v>80</v>
      </c>
      <c r="D626" s="303">
        <f>IFERROR(VLOOKUP(A626,[3]表10支出预算!$A$4:$F$2222,6,FALSE),0)</f>
        <v>99</v>
      </c>
      <c r="E626" s="442">
        <f t="shared" si="29"/>
        <v>0.238</v>
      </c>
      <c r="F626" s="273" t="str">
        <f t="shared" si="27"/>
        <v>是</v>
      </c>
      <c r="G626" s="150" t="str">
        <f t="shared" si="28"/>
        <v>项</v>
      </c>
    </row>
    <row r="627" ht="36" customHeight="1" spans="1:7">
      <c r="A627" s="441">
        <v>2081602</v>
      </c>
      <c r="B627" s="302" t="s">
        <v>138</v>
      </c>
      <c r="C627" s="303">
        <f>IFERROR(VLOOKUP(A627,[3]表10支出预算!$A$4:$F$2222,5,FALSE),0)</f>
        <v>0</v>
      </c>
      <c r="D627" s="303">
        <f>IFERROR(VLOOKUP(A627,[3]表10支出预算!$A$4:$F$2222,6,FALSE),0)</f>
        <v>0</v>
      </c>
      <c r="E627" s="442">
        <f t="shared" si="29"/>
        <v>0</v>
      </c>
      <c r="F627" s="273" t="str">
        <f t="shared" si="27"/>
        <v>否</v>
      </c>
      <c r="G627" s="150" t="str">
        <f t="shared" si="28"/>
        <v>项</v>
      </c>
    </row>
    <row r="628" ht="36" customHeight="1" spans="1:7">
      <c r="A628" s="441">
        <v>2081603</v>
      </c>
      <c r="B628" s="302" t="s">
        <v>139</v>
      </c>
      <c r="C628" s="303">
        <f>IFERROR(VLOOKUP(A628,[3]表10支出预算!$A$4:$F$2222,5,FALSE),0)</f>
        <v>0</v>
      </c>
      <c r="D628" s="303">
        <f>IFERROR(VLOOKUP(A628,[3]表10支出预算!$A$4:$F$2222,6,FALSE),0)</f>
        <v>0</v>
      </c>
      <c r="E628" s="442">
        <f t="shared" si="29"/>
        <v>0</v>
      </c>
      <c r="F628" s="273" t="str">
        <f t="shared" si="27"/>
        <v>否</v>
      </c>
      <c r="G628" s="150" t="str">
        <f t="shared" si="28"/>
        <v>项</v>
      </c>
    </row>
    <row r="629" ht="36" customHeight="1" spans="1:7">
      <c r="A629" s="441">
        <v>2081699</v>
      </c>
      <c r="B629" s="302" t="s">
        <v>570</v>
      </c>
      <c r="C629" s="303">
        <f>IFERROR(VLOOKUP(A629,[3]表10支出预算!$A$4:$F$2222,5,FALSE),0)</f>
        <v>0</v>
      </c>
      <c r="D629" s="303">
        <f>IFERROR(VLOOKUP(A629,[3]表10支出预算!$A$4:$F$2222,6,FALSE),0)</f>
        <v>0</v>
      </c>
      <c r="E629" s="442">
        <f t="shared" si="29"/>
        <v>0</v>
      </c>
      <c r="F629" s="273" t="str">
        <f t="shared" si="27"/>
        <v>否</v>
      </c>
      <c r="G629" s="150" t="str">
        <f t="shared" si="28"/>
        <v>项</v>
      </c>
    </row>
    <row r="630" ht="36" customHeight="1" spans="1:7">
      <c r="A630" s="440">
        <v>20819</v>
      </c>
      <c r="B630" s="298" t="s">
        <v>571</v>
      </c>
      <c r="C630" s="299">
        <f>IFERROR(VLOOKUP(A630,[3]表10支出预算!$A$4:$F$2222,5,FALSE),0)</f>
        <v>6800</v>
      </c>
      <c r="D630" s="299">
        <f>IFERROR(VLOOKUP(A630,[3]表10支出预算!$A$4:$F$2222,6,FALSE),0)</f>
        <v>7563</v>
      </c>
      <c r="E630" s="300">
        <f t="shared" si="29"/>
        <v>0.112</v>
      </c>
      <c r="F630" s="273" t="str">
        <f t="shared" si="27"/>
        <v>是</v>
      </c>
      <c r="G630" s="150" t="str">
        <f t="shared" si="28"/>
        <v>款</v>
      </c>
    </row>
    <row r="631" ht="36" customHeight="1" spans="1:7">
      <c r="A631" s="441">
        <v>2081901</v>
      </c>
      <c r="B631" s="302" t="s">
        <v>572</v>
      </c>
      <c r="C631" s="303">
        <f>IFERROR(VLOOKUP(A631,[3]表10支出预算!$A$4:$F$2222,5,FALSE),0)</f>
        <v>690</v>
      </c>
      <c r="D631" s="303">
        <f>IFERROR(VLOOKUP(A631,[3]表10支出预算!$A$4:$F$2222,6,FALSE),0)</f>
        <v>1157</v>
      </c>
      <c r="E631" s="442">
        <f t="shared" si="29"/>
        <v>0.677</v>
      </c>
      <c r="F631" s="273" t="str">
        <f t="shared" si="27"/>
        <v>是</v>
      </c>
      <c r="G631" s="150" t="str">
        <f t="shared" si="28"/>
        <v>项</v>
      </c>
    </row>
    <row r="632" ht="36" customHeight="1" spans="1:7">
      <c r="A632" s="441">
        <v>2081902</v>
      </c>
      <c r="B632" s="302" t="s">
        <v>573</v>
      </c>
      <c r="C632" s="303">
        <f>IFERROR(VLOOKUP(A632,[3]表10支出预算!$A$4:$F$2222,5,FALSE),0)</f>
        <v>6110</v>
      </c>
      <c r="D632" s="303">
        <f>IFERROR(VLOOKUP(A632,[3]表10支出预算!$A$4:$F$2222,6,FALSE),0)</f>
        <v>6406</v>
      </c>
      <c r="E632" s="442">
        <f t="shared" si="29"/>
        <v>0.048</v>
      </c>
      <c r="F632" s="273" t="str">
        <f t="shared" si="27"/>
        <v>是</v>
      </c>
      <c r="G632" s="150" t="str">
        <f t="shared" si="28"/>
        <v>项</v>
      </c>
    </row>
    <row r="633" ht="36" customHeight="1" spans="1:7">
      <c r="A633" s="440">
        <v>20820</v>
      </c>
      <c r="B633" s="298" t="s">
        <v>574</v>
      </c>
      <c r="C633" s="299">
        <f>IFERROR(VLOOKUP(A633,[3]表10支出预算!$A$4:$F$2222,5,FALSE),0)</f>
        <v>472</v>
      </c>
      <c r="D633" s="299">
        <f>IFERROR(VLOOKUP(A633,[3]表10支出预算!$A$4:$F$2222,6,FALSE),0)</f>
        <v>668</v>
      </c>
      <c r="E633" s="300">
        <f t="shared" si="29"/>
        <v>0.415</v>
      </c>
      <c r="F633" s="273" t="str">
        <f t="shared" si="27"/>
        <v>是</v>
      </c>
      <c r="G633" s="150" t="str">
        <f t="shared" si="28"/>
        <v>款</v>
      </c>
    </row>
    <row r="634" ht="36" customHeight="1" spans="1:7">
      <c r="A634" s="441">
        <v>2082001</v>
      </c>
      <c r="B634" s="302" t="s">
        <v>575</v>
      </c>
      <c r="C634" s="303">
        <f>IFERROR(VLOOKUP(A634,[3]表10支出预算!$A$4:$F$2222,5,FALSE),0)</f>
        <v>463</v>
      </c>
      <c r="D634" s="303">
        <f>IFERROR(VLOOKUP(A634,[3]表10支出预算!$A$4:$F$2222,6,FALSE),0)</f>
        <v>625</v>
      </c>
      <c r="E634" s="442">
        <f t="shared" si="29"/>
        <v>0.35</v>
      </c>
      <c r="F634" s="273" t="str">
        <f t="shared" si="27"/>
        <v>是</v>
      </c>
      <c r="G634" s="150" t="str">
        <f t="shared" si="28"/>
        <v>项</v>
      </c>
    </row>
    <row r="635" ht="36" customHeight="1" spans="1:7">
      <c r="A635" s="441">
        <v>2082002</v>
      </c>
      <c r="B635" s="302" t="s">
        <v>576</v>
      </c>
      <c r="C635" s="303">
        <f>IFERROR(VLOOKUP(A635,[3]表10支出预算!$A$4:$F$2222,5,FALSE),0)</f>
        <v>9</v>
      </c>
      <c r="D635" s="303">
        <f>IFERROR(VLOOKUP(A635,[3]表10支出预算!$A$4:$F$2222,6,FALSE),0)</f>
        <v>43</v>
      </c>
      <c r="E635" s="442">
        <f t="shared" si="29"/>
        <v>3.778</v>
      </c>
      <c r="F635" s="273" t="str">
        <f t="shared" si="27"/>
        <v>是</v>
      </c>
      <c r="G635" s="150" t="str">
        <f t="shared" si="28"/>
        <v>项</v>
      </c>
    </row>
    <row r="636" ht="36" customHeight="1" spans="1:7">
      <c r="A636" s="440">
        <v>20821</v>
      </c>
      <c r="B636" s="298" t="s">
        <v>577</v>
      </c>
      <c r="C636" s="299">
        <f>IFERROR(VLOOKUP(A636,[3]表10支出预算!$A$4:$F$2222,5,FALSE),0)</f>
        <v>1298</v>
      </c>
      <c r="D636" s="299">
        <f>IFERROR(VLOOKUP(A636,[3]表10支出预算!$A$4:$F$2222,6,FALSE),0)</f>
        <v>1374</v>
      </c>
      <c r="E636" s="300">
        <f t="shared" si="29"/>
        <v>0.059</v>
      </c>
      <c r="F636" s="273" t="str">
        <f t="shared" si="27"/>
        <v>是</v>
      </c>
      <c r="G636" s="150" t="str">
        <f t="shared" si="28"/>
        <v>款</v>
      </c>
    </row>
    <row r="637" ht="36" customHeight="1" spans="1:7">
      <c r="A637" s="441">
        <v>2082101</v>
      </c>
      <c r="B637" s="302" t="s">
        <v>578</v>
      </c>
      <c r="C637" s="303">
        <f>IFERROR(VLOOKUP(A637,[3]表10支出预算!$A$4:$F$2222,5,FALSE),0)</f>
        <v>0</v>
      </c>
      <c r="D637" s="303">
        <f>IFERROR(VLOOKUP(A637,[3]表10支出预算!$A$4:$F$2222,6,FALSE),0)</f>
        <v>0</v>
      </c>
      <c r="E637" s="442">
        <f t="shared" si="29"/>
        <v>0</v>
      </c>
      <c r="F637" s="273" t="str">
        <f t="shared" si="27"/>
        <v>否</v>
      </c>
      <c r="G637" s="150" t="str">
        <f t="shared" si="28"/>
        <v>项</v>
      </c>
    </row>
    <row r="638" ht="36" customHeight="1" spans="1:7">
      <c r="A638" s="441">
        <v>2082102</v>
      </c>
      <c r="B638" s="302" t="s">
        <v>579</v>
      </c>
      <c r="C638" s="303">
        <f>IFERROR(VLOOKUP(A638,[3]表10支出预算!$A$4:$F$2222,5,FALSE),0)</f>
        <v>1298</v>
      </c>
      <c r="D638" s="303">
        <f>IFERROR(VLOOKUP(A638,[3]表10支出预算!$A$4:$F$2222,6,FALSE),0)</f>
        <v>1374</v>
      </c>
      <c r="E638" s="442">
        <f t="shared" si="29"/>
        <v>0.059</v>
      </c>
      <c r="F638" s="273" t="str">
        <f t="shared" si="27"/>
        <v>是</v>
      </c>
      <c r="G638" s="150" t="str">
        <f t="shared" si="28"/>
        <v>项</v>
      </c>
    </row>
    <row r="639" ht="36" customHeight="1" spans="1:7">
      <c r="A639" s="440">
        <v>20824</v>
      </c>
      <c r="B639" s="298" t="s">
        <v>580</v>
      </c>
      <c r="C639" s="299">
        <f>IFERROR(VLOOKUP(A639,[3]表10支出预算!$A$4:$F$2222,5,FALSE),0)</f>
        <v>0</v>
      </c>
      <c r="D639" s="299">
        <f>IFERROR(VLOOKUP(A639,[3]表10支出预算!$A$4:$F$2222,6,FALSE),0)</f>
        <v>0</v>
      </c>
      <c r="E639" s="300">
        <f t="shared" si="29"/>
        <v>0</v>
      </c>
      <c r="F639" s="273" t="str">
        <f t="shared" si="27"/>
        <v>否</v>
      </c>
      <c r="G639" s="150" t="str">
        <f t="shared" si="28"/>
        <v>款</v>
      </c>
    </row>
    <row r="640" ht="36" customHeight="1" spans="1:7">
      <c r="A640" s="441">
        <v>2082401</v>
      </c>
      <c r="B640" s="302" t="s">
        <v>581</v>
      </c>
      <c r="C640" s="303">
        <f>IFERROR(VLOOKUP(A640,[3]表10支出预算!$A$4:$F$2222,5,FALSE),0)</f>
        <v>0</v>
      </c>
      <c r="D640" s="303">
        <f>IFERROR(VLOOKUP(A640,[3]表10支出预算!$A$4:$F$2222,6,FALSE),0)</f>
        <v>0</v>
      </c>
      <c r="E640" s="442">
        <f t="shared" si="29"/>
        <v>0</v>
      </c>
      <c r="F640" s="273" t="str">
        <f t="shared" si="27"/>
        <v>否</v>
      </c>
      <c r="G640" s="150" t="str">
        <f t="shared" si="28"/>
        <v>项</v>
      </c>
    </row>
    <row r="641" ht="36" customHeight="1" spans="1:7">
      <c r="A641" s="441">
        <v>2082402</v>
      </c>
      <c r="B641" s="302" t="s">
        <v>582</v>
      </c>
      <c r="C641" s="303">
        <f>IFERROR(VLOOKUP(A641,[3]表10支出预算!$A$4:$F$2222,5,FALSE),0)</f>
        <v>0</v>
      </c>
      <c r="D641" s="303">
        <f>IFERROR(VLOOKUP(A641,[3]表10支出预算!$A$4:$F$2222,6,FALSE),0)</f>
        <v>0</v>
      </c>
      <c r="E641" s="442">
        <f t="shared" si="29"/>
        <v>0</v>
      </c>
      <c r="F641" s="273" t="str">
        <f t="shared" si="27"/>
        <v>否</v>
      </c>
      <c r="G641" s="150" t="str">
        <f t="shared" si="28"/>
        <v>项</v>
      </c>
    </row>
    <row r="642" ht="36" customHeight="1" spans="1:7">
      <c r="A642" s="440">
        <v>20825</v>
      </c>
      <c r="B642" s="298" t="s">
        <v>583</v>
      </c>
      <c r="C642" s="299">
        <f>IFERROR(VLOOKUP(A642,[3]表10支出预算!$A$4:$F$2222,5,FALSE),0)</f>
        <v>74</v>
      </c>
      <c r="D642" s="299">
        <f>IFERROR(VLOOKUP(A642,[3]表10支出预算!$A$4:$F$2222,6,FALSE),0)</f>
        <v>74</v>
      </c>
      <c r="E642" s="300">
        <f t="shared" si="29"/>
        <v>0</v>
      </c>
      <c r="F642" s="273" t="str">
        <f t="shared" si="27"/>
        <v>是</v>
      </c>
      <c r="G642" s="150" t="str">
        <f t="shared" si="28"/>
        <v>款</v>
      </c>
    </row>
    <row r="643" ht="36" customHeight="1" spans="1:7">
      <c r="A643" s="441">
        <v>2082501</v>
      </c>
      <c r="B643" s="302" t="s">
        <v>584</v>
      </c>
      <c r="C643" s="303">
        <f>IFERROR(VLOOKUP(A643,[3]表10支出预算!$A$4:$F$2222,5,FALSE),0)</f>
        <v>0</v>
      </c>
      <c r="D643" s="303">
        <f>IFERROR(VLOOKUP(A643,[3]表10支出预算!$A$4:$F$2222,6,FALSE),0)</f>
        <v>0</v>
      </c>
      <c r="E643" s="442">
        <f t="shared" si="29"/>
        <v>0</v>
      </c>
      <c r="F643" s="273" t="str">
        <f t="shared" si="27"/>
        <v>否</v>
      </c>
      <c r="G643" s="150" t="str">
        <f t="shared" si="28"/>
        <v>项</v>
      </c>
    </row>
    <row r="644" ht="36" customHeight="1" spans="1:7">
      <c r="A644" s="441">
        <v>2082502</v>
      </c>
      <c r="B644" s="302" t="s">
        <v>585</v>
      </c>
      <c r="C644" s="303">
        <f>IFERROR(VLOOKUP(A644,[3]表10支出预算!$A$4:$F$2222,5,FALSE),0)</f>
        <v>74</v>
      </c>
      <c r="D644" s="303">
        <f>IFERROR(VLOOKUP(A644,[3]表10支出预算!$A$4:$F$2222,6,FALSE),0)</f>
        <v>74</v>
      </c>
      <c r="E644" s="442">
        <f t="shared" si="29"/>
        <v>0</v>
      </c>
      <c r="F644" s="273" t="str">
        <f t="shared" ref="F644:F707" si="30">IF(LEN(A644)=3,"是",IF(B644&lt;&gt;"",IF(SUM(C644:D644)&lt;&gt;0,"是","否"),"是"))</f>
        <v>是</v>
      </c>
      <c r="G644" s="150" t="str">
        <f t="shared" ref="G644:G707" si="31">IF(LEN(A644)=3,"类",IF(LEN(A644)=5,"款","项"))</f>
        <v>项</v>
      </c>
    </row>
    <row r="645" ht="36" customHeight="1" spans="1:7">
      <c r="A645" s="440">
        <v>20826</v>
      </c>
      <c r="B645" s="298" t="s">
        <v>586</v>
      </c>
      <c r="C645" s="299">
        <f>IFERROR(VLOOKUP(A645,[3]表10支出预算!$A$4:$F$2222,5,FALSE),0)</f>
        <v>9734</v>
      </c>
      <c r="D645" s="299">
        <f>IFERROR(VLOOKUP(A645,[3]表10支出预算!$A$4:$F$2222,6,FALSE),0)</f>
        <v>10223</v>
      </c>
      <c r="E645" s="300">
        <f t="shared" ref="E645:E708" si="32">IF(C645=0,0,(D645-C645)/C645)</f>
        <v>0.05</v>
      </c>
      <c r="F645" s="273" t="str">
        <f t="shared" si="30"/>
        <v>是</v>
      </c>
      <c r="G645" s="150" t="str">
        <f t="shared" si="31"/>
        <v>款</v>
      </c>
    </row>
    <row r="646" ht="36" customHeight="1" spans="1:7">
      <c r="A646" s="441">
        <v>2082601</v>
      </c>
      <c r="B646" s="302" t="s">
        <v>587</v>
      </c>
      <c r="C646" s="303">
        <f>IFERROR(VLOOKUP(A646,[3]表10支出预算!$A$4:$F$2222,5,FALSE),0)</f>
        <v>0</v>
      </c>
      <c r="D646" s="303">
        <f>IFERROR(VLOOKUP(A646,[3]表10支出预算!$A$4:$F$2222,6,FALSE),0)</f>
        <v>0</v>
      </c>
      <c r="E646" s="442">
        <f t="shared" si="32"/>
        <v>0</v>
      </c>
      <c r="F646" s="273" t="str">
        <f t="shared" si="30"/>
        <v>否</v>
      </c>
      <c r="G646" s="150" t="str">
        <f t="shared" si="31"/>
        <v>项</v>
      </c>
    </row>
    <row r="647" ht="36" customHeight="1" spans="1:7">
      <c r="A647" s="441">
        <v>2082602</v>
      </c>
      <c r="B647" s="302" t="s">
        <v>588</v>
      </c>
      <c r="C647" s="303">
        <f>IFERROR(VLOOKUP(A647,[3]表10支出预算!$A$4:$F$2222,5,FALSE),0)</f>
        <v>9734</v>
      </c>
      <c r="D647" s="303">
        <f>IFERROR(VLOOKUP(A647,[3]表10支出预算!$A$4:$F$2222,6,FALSE),0)</f>
        <v>10223</v>
      </c>
      <c r="E647" s="442">
        <f t="shared" si="32"/>
        <v>0.05</v>
      </c>
      <c r="F647" s="273" t="str">
        <f t="shared" si="30"/>
        <v>是</v>
      </c>
      <c r="G647" s="150" t="str">
        <f t="shared" si="31"/>
        <v>项</v>
      </c>
    </row>
    <row r="648" ht="36" customHeight="1" spans="1:7">
      <c r="A648" s="441">
        <v>2082699</v>
      </c>
      <c r="B648" s="302" t="s">
        <v>589</v>
      </c>
      <c r="C648" s="303">
        <f>IFERROR(VLOOKUP(A648,[3]表10支出预算!$A$4:$F$2222,5,FALSE),0)</f>
        <v>0</v>
      </c>
      <c r="D648" s="303">
        <f>IFERROR(VLOOKUP(A648,[3]表10支出预算!$A$4:$F$2222,6,FALSE),0)</f>
        <v>0</v>
      </c>
      <c r="E648" s="442">
        <f t="shared" si="32"/>
        <v>0</v>
      </c>
      <c r="F648" s="273" t="str">
        <f t="shared" si="30"/>
        <v>否</v>
      </c>
      <c r="G648" s="150" t="str">
        <f t="shared" si="31"/>
        <v>项</v>
      </c>
    </row>
    <row r="649" ht="36" customHeight="1" spans="1:7">
      <c r="A649" s="440">
        <v>20827</v>
      </c>
      <c r="B649" s="298" t="s">
        <v>590</v>
      </c>
      <c r="C649" s="299">
        <f>IFERROR(VLOOKUP(A649,[3]表10支出预算!$A$4:$F$2222,5,FALSE),0)</f>
        <v>0</v>
      </c>
      <c r="D649" s="299">
        <f>IFERROR(VLOOKUP(A649,[3]表10支出预算!$A$4:$F$2222,6,FALSE),0)</f>
        <v>0</v>
      </c>
      <c r="E649" s="300">
        <f t="shared" si="32"/>
        <v>0</v>
      </c>
      <c r="F649" s="273" t="str">
        <f t="shared" si="30"/>
        <v>否</v>
      </c>
      <c r="G649" s="150" t="str">
        <f t="shared" si="31"/>
        <v>款</v>
      </c>
    </row>
    <row r="650" ht="36" customHeight="1" spans="1:7">
      <c r="A650" s="441">
        <v>2082701</v>
      </c>
      <c r="B650" s="302" t="s">
        <v>591</v>
      </c>
      <c r="C650" s="303">
        <f>IFERROR(VLOOKUP(A650,[3]表10支出预算!$A$4:$F$2222,5,FALSE),0)</f>
        <v>0</v>
      </c>
      <c r="D650" s="303">
        <f>IFERROR(VLOOKUP(A650,[3]表10支出预算!$A$4:$F$2222,6,FALSE),0)</f>
        <v>0</v>
      </c>
      <c r="E650" s="442">
        <f t="shared" si="32"/>
        <v>0</v>
      </c>
      <c r="F650" s="273" t="str">
        <f t="shared" si="30"/>
        <v>否</v>
      </c>
      <c r="G650" s="150" t="str">
        <f t="shared" si="31"/>
        <v>项</v>
      </c>
    </row>
    <row r="651" ht="36" customHeight="1" spans="1:7">
      <c r="A651" s="441">
        <v>2082702</v>
      </c>
      <c r="B651" s="302" t="s">
        <v>592</v>
      </c>
      <c r="C651" s="303">
        <f>IFERROR(VLOOKUP(A651,[3]表10支出预算!$A$4:$F$2222,5,FALSE),0)</f>
        <v>0</v>
      </c>
      <c r="D651" s="303">
        <f>IFERROR(VLOOKUP(A651,[3]表10支出预算!$A$4:$F$2222,6,FALSE),0)</f>
        <v>0</v>
      </c>
      <c r="E651" s="442">
        <f t="shared" si="32"/>
        <v>0</v>
      </c>
      <c r="F651" s="273" t="str">
        <f t="shared" si="30"/>
        <v>否</v>
      </c>
      <c r="G651" s="150" t="str">
        <f t="shared" si="31"/>
        <v>项</v>
      </c>
    </row>
    <row r="652" ht="36" customHeight="1" spans="1:7">
      <c r="A652" s="441">
        <v>2082703</v>
      </c>
      <c r="B652" s="302" t="s">
        <v>593</v>
      </c>
      <c r="C652" s="303">
        <f>IFERROR(VLOOKUP(A652,[3]表10支出预算!$A$4:$F$2222,5,FALSE),0)</f>
        <v>0</v>
      </c>
      <c r="D652" s="303">
        <f>IFERROR(VLOOKUP(A652,[3]表10支出预算!$A$4:$F$2222,6,FALSE),0)</f>
        <v>0</v>
      </c>
      <c r="E652" s="442">
        <f t="shared" si="32"/>
        <v>0</v>
      </c>
      <c r="F652" s="273" t="str">
        <f t="shared" si="30"/>
        <v>否</v>
      </c>
      <c r="G652" s="150" t="str">
        <f t="shared" si="31"/>
        <v>项</v>
      </c>
    </row>
    <row r="653" ht="36" customHeight="1" spans="1:7">
      <c r="A653" s="441">
        <v>2082799</v>
      </c>
      <c r="B653" s="302" t="s">
        <v>594</v>
      </c>
      <c r="C653" s="303">
        <f>IFERROR(VLOOKUP(A653,[3]表10支出预算!$A$4:$F$2222,5,FALSE),0)</f>
        <v>0</v>
      </c>
      <c r="D653" s="303">
        <f>IFERROR(VLOOKUP(A653,[3]表10支出预算!$A$4:$F$2222,6,FALSE),0)</f>
        <v>0</v>
      </c>
      <c r="E653" s="442">
        <f t="shared" si="32"/>
        <v>0</v>
      </c>
      <c r="F653" s="273" t="str">
        <f t="shared" si="30"/>
        <v>否</v>
      </c>
      <c r="G653" s="150" t="str">
        <f t="shared" si="31"/>
        <v>项</v>
      </c>
    </row>
    <row r="654" ht="36" customHeight="1" spans="1:7">
      <c r="A654" s="440">
        <v>20828</v>
      </c>
      <c r="B654" s="298" t="s">
        <v>595</v>
      </c>
      <c r="C654" s="299">
        <f>IFERROR(VLOOKUP(A654,[3]表10支出预算!$A$4:$F$2222,5,FALSE),0)</f>
        <v>243</v>
      </c>
      <c r="D654" s="299">
        <f>IFERROR(VLOOKUP(A654,[3]表10支出预算!$A$4:$F$2222,6,FALSE),0)</f>
        <v>216</v>
      </c>
      <c r="E654" s="300">
        <f t="shared" si="32"/>
        <v>-0.111</v>
      </c>
      <c r="F654" s="273" t="str">
        <f t="shared" si="30"/>
        <v>是</v>
      </c>
      <c r="G654" s="150" t="str">
        <f t="shared" si="31"/>
        <v>款</v>
      </c>
    </row>
    <row r="655" ht="36" customHeight="1" spans="1:7">
      <c r="A655" s="441">
        <v>2082801</v>
      </c>
      <c r="B655" s="302" t="s">
        <v>137</v>
      </c>
      <c r="C655" s="303">
        <f>IFERROR(VLOOKUP(A655,[3]表10支出预算!$A$4:$F$2222,5,FALSE),0)</f>
        <v>104</v>
      </c>
      <c r="D655" s="303">
        <f>IFERROR(VLOOKUP(A655,[3]表10支出预算!$A$4:$F$2222,6,FALSE),0)</f>
        <v>117</v>
      </c>
      <c r="E655" s="442">
        <f t="shared" si="32"/>
        <v>0.125</v>
      </c>
      <c r="F655" s="273" t="str">
        <f t="shared" si="30"/>
        <v>是</v>
      </c>
      <c r="G655" s="150" t="str">
        <f t="shared" si="31"/>
        <v>项</v>
      </c>
    </row>
    <row r="656" ht="36" customHeight="1" spans="1:7">
      <c r="A656" s="441">
        <v>2082802</v>
      </c>
      <c r="B656" s="302" t="s">
        <v>138</v>
      </c>
      <c r="C656" s="303">
        <f>IFERROR(VLOOKUP(A656,[3]表10支出预算!$A$4:$F$2222,5,FALSE),0)</f>
        <v>0</v>
      </c>
      <c r="D656" s="303">
        <f>IFERROR(VLOOKUP(A656,[3]表10支出预算!$A$4:$F$2222,6,FALSE),0)</f>
        <v>0</v>
      </c>
      <c r="E656" s="442">
        <f t="shared" si="32"/>
        <v>0</v>
      </c>
      <c r="F656" s="273" t="str">
        <f t="shared" si="30"/>
        <v>否</v>
      </c>
      <c r="G656" s="150" t="str">
        <f t="shared" si="31"/>
        <v>项</v>
      </c>
    </row>
    <row r="657" ht="36" customHeight="1" spans="1:7">
      <c r="A657" s="441">
        <v>2082803</v>
      </c>
      <c r="B657" s="302" t="s">
        <v>139</v>
      </c>
      <c r="C657" s="303">
        <f>IFERROR(VLOOKUP(A657,[3]表10支出预算!$A$4:$F$2222,5,FALSE),0)</f>
        <v>0</v>
      </c>
      <c r="D657" s="303">
        <f>IFERROR(VLOOKUP(A657,[3]表10支出预算!$A$4:$F$2222,6,FALSE),0)</f>
        <v>0</v>
      </c>
      <c r="E657" s="442">
        <f t="shared" si="32"/>
        <v>0</v>
      </c>
      <c r="F657" s="273" t="str">
        <f t="shared" si="30"/>
        <v>否</v>
      </c>
      <c r="G657" s="150" t="str">
        <f t="shared" si="31"/>
        <v>项</v>
      </c>
    </row>
    <row r="658" ht="36" customHeight="1" spans="1:7">
      <c r="A658" s="441">
        <v>2082804</v>
      </c>
      <c r="B658" s="302" t="s">
        <v>596</v>
      </c>
      <c r="C658" s="303">
        <f>IFERROR(VLOOKUP(A658,[3]表10支出预算!$A$4:$F$2222,5,FALSE),0)</f>
        <v>14</v>
      </c>
      <c r="D658" s="303">
        <f>IFERROR(VLOOKUP(A658,[3]表10支出预算!$A$4:$F$2222,6,FALSE),0)</f>
        <v>0</v>
      </c>
      <c r="E658" s="442">
        <f t="shared" si="32"/>
        <v>-1</v>
      </c>
      <c r="F658" s="273" t="str">
        <f t="shared" si="30"/>
        <v>是</v>
      </c>
      <c r="G658" s="150" t="str">
        <f t="shared" si="31"/>
        <v>项</v>
      </c>
    </row>
    <row r="659" ht="36" customHeight="1" spans="1:7">
      <c r="A659" s="441">
        <v>2082805</v>
      </c>
      <c r="B659" s="302" t="s">
        <v>597</v>
      </c>
      <c r="C659" s="303">
        <f>IFERROR(VLOOKUP(A659,[3]表10支出预算!$A$4:$F$2222,5,FALSE),0)</f>
        <v>0</v>
      </c>
      <c r="D659" s="303">
        <f>IFERROR(VLOOKUP(A659,[3]表10支出预算!$A$4:$F$2222,6,FALSE),0)</f>
        <v>0</v>
      </c>
      <c r="E659" s="442">
        <f t="shared" si="32"/>
        <v>0</v>
      </c>
      <c r="F659" s="273" t="str">
        <f t="shared" si="30"/>
        <v>否</v>
      </c>
      <c r="G659" s="150" t="str">
        <f t="shared" si="31"/>
        <v>项</v>
      </c>
    </row>
    <row r="660" ht="36" customHeight="1" spans="1:7">
      <c r="A660" s="441">
        <v>2082850</v>
      </c>
      <c r="B660" s="302" t="s">
        <v>146</v>
      </c>
      <c r="C660" s="303">
        <f>IFERROR(VLOOKUP(A660,[3]表10支出预算!$A$4:$F$2222,5,FALSE),0)</f>
        <v>97</v>
      </c>
      <c r="D660" s="303">
        <f>IFERROR(VLOOKUP(A660,[3]表10支出预算!$A$4:$F$2222,6,FALSE),0)</f>
        <v>99</v>
      </c>
      <c r="E660" s="442">
        <f t="shared" si="32"/>
        <v>0.021</v>
      </c>
      <c r="F660" s="273" t="str">
        <f t="shared" si="30"/>
        <v>是</v>
      </c>
      <c r="G660" s="150" t="str">
        <f t="shared" si="31"/>
        <v>项</v>
      </c>
    </row>
    <row r="661" ht="36" customHeight="1" spans="1:7">
      <c r="A661" s="441">
        <v>2082899</v>
      </c>
      <c r="B661" s="302" t="s">
        <v>598</v>
      </c>
      <c r="C661" s="303">
        <f>IFERROR(VLOOKUP(A661,[3]表10支出预算!$A$4:$F$2222,5,FALSE),0)</f>
        <v>28</v>
      </c>
      <c r="D661" s="303">
        <f>IFERROR(VLOOKUP(A661,[3]表10支出预算!$A$4:$F$2222,6,FALSE),0)</f>
        <v>0</v>
      </c>
      <c r="E661" s="442">
        <f t="shared" si="32"/>
        <v>-1</v>
      </c>
      <c r="F661" s="273" t="str">
        <f t="shared" si="30"/>
        <v>是</v>
      </c>
      <c r="G661" s="150" t="str">
        <f t="shared" si="31"/>
        <v>项</v>
      </c>
    </row>
    <row r="662" ht="36" customHeight="1" spans="1:7">
      <c r="A662" s="440">
        <v>20830</v>
      </c>
      <c r="B662" s="298" t="s">
        <v>599</v>
      </c>
      <c r="C662" s="299">
        <f>IFERROR(VLOOKUP(A662,[3]表10支出预算!$A$4:$F$2222,5,FALSE),0)</f>
        <v>114</v>
      </c>
      <c r="D662" s="299">
        <f>IFERROR(VLOOKUP(A662,[3]表10支出预算!$A$4:$F$2222,6,FALSE),0)</f>
        <v>73</v>
      </c>
      <c r="E662" s="300">
        <f t="shared" si="32"/>
        <v>-0.36</v>
      </c>
      <c r="F662" s="273" t="str">
        <f t="shared" si="30"/>
        <v>是</v>
      </c>
      <c r="G662" s="150" t="str">
        <f t="shared" si="31"/>
        <v>款</v>
      </c>
    </row>
    <row r="663" ht="36" customHeight="1" spans="1:7">
      <c r="A663" s="441">
        <v>2083001</v>
      </c>
      <c r="B663" s="302" t="s">
        <v>600</v>
      </c>
      <c r="C663" s="303">
        <f>IFERROR(VLOOKUP(A663,[3]表10支出预算!$A$4:$F$2222,5,FALSE),0)</f>
        <v>114</v>
      </c>
      <c r="D663" s="303">
        <f>IFERROR(VLOOKUP(A663,[3]表10支出预算!$A$4:$F$2222,6,FALSE),0)</f>
        <v>73</v>
      </c>
      <c r="E663" s="442">
        <f t="shared" si="32"/>
        <v>-0.36</v>
      </c>
      <c r="F663" s="273" t="str">
        <f t="shared" si="30"/>
        <v>是</v>
      </c>
      <c r="G663" s="150" t="str">
        <f t="shared" si="31"/>
        <v>项</v>
      </c>
    </row>
    <row r="664" ht="36" customHeight="1" spans="1:7">
      <c r="A664" s="441">
        <v>2083099</v>
      </c>
      <c r="B664" s="302" t="s">
        <v>601</v>
      </c>
      <c r="C664" s="303">
        <f>IFERROR(VLOOKUP(A664,[3]表10支出预算!$A$4:$F$2222,5,FALSE),0)</f>
        <v>0</v>
      </c>
      <c r="D664" s="303">
        <f>IFERROR(VLOOKUP(A664,[3]表10支出预算!$A$4:$F$2222,6,FALSE),0)</f>
        <v>0</v>
      </c>
      <c r="E664" s="442">
        <f t="shared" si="32"/>
        <v>0</v>
      </c>
      <c r="F664" s="273" t="str">
        <f t="shared" si="30"/>
        <v>否</v>
      </c>
      <c r="G664" s="150" t="str">
        <f t="shared" si="31"/>
        <v>项</v>
      </c>
    </row>
    <row r="665" ht="36" customHeight="1" spans="1:7">
      <c r="A665" s="440">
        <v>20899</v>
      </c>
      <c r="B665" s="298" t="s">
        <v>602</v>
      </c>
      <c r="C665" s="299">
        <f>IFERROR(VLOOKUP(A665,[3]表10支出预算!$A$4:$F$2222,5,FALSE),0)</f>
        <v>928</v>
      </c>
      <c r="D665" s="299">
        <f>IFERROR(VLOOKUP(A665,[3]表10支出预算!$A$4:$F$2222,6,FALSE),0)</f>
        <v>1035</v>
      </c>
      <c r="E665" s="300">
        <f t="shared" si="32"/>
        <v>0.115</v>
      </c>
      <c r="F665" s="273" t="str">
        <f t="shared" si="30"/>
        <v>是</v>
      </c>
      <c r="G665" s="150" t="str">
        <f t="shared" si="31"/>
        <v>款</v>
      </c>
    </row>
    <row r="666" ht="36" customHeight="1" spans="1:7">
      <c r="A666" s="305">
        <v>2089999</v>
      </c>
      <c r="B666" s="302" t="s">
        <v>603</v>
      </c>
      <c r="C666" s="303">
        <f>IFERROR(VLOOKUP(A666,[3]表10支出预算!$A$4:$F$2222,5,FALSE),0)</f>
        <v>928</v>
      </c>
      <c r="D666" s="303">
        <f>IFERROR(VLOOKUP(A666,[3]表10支出预算!$A$4:$F$2222,6,FALSE),0)</f>
        <v>1035</v>
      </c>
      <c r="E666" s="442">
        <f t="shared" si="32"/>
        <v>0.115</v>
      </c>
      <c r="F666" s="273" t="str">
        <f t="shared" si="30"/>
        <v>是</v>
      </c>
      <c r="G666" s="150" t="str">
        <f t="shared" si="31"/>
        <v>项</v>
      </c>
    </row>
    <row r="667" ht="36" customHeight="1" spans="1:7">
      <c r="A667" s="308" t="s">
        <v>604</v>
      </c>
      <c r="B667" s="447" t="s">
        <v>277</v>
      </c>
      <c r="C667" s="448">
        <f>IFERROR(VLOOKUP(A667,[3]表10支出预算!$A$4:$F$2222,5,FALSE),0)</f>
        <v>0</v>
      </c>
      <c r="D667" s="448">
        <f>IFERROR(VLOOKUP(A667,[3]表10支出预算!$A$4:$F$2222,6,FALSE),0)</f>
        <v>0</v>
      </c>
      <c r="E667" s="300">
        <f t="shared" si="32"/>
        <v>0</v>
      </c>
      <c r="F667" s="273" t="str">
        <f t="shared" si="30"/>
        <v>否</v>
      </c>
      <c r="G667" s="150" t="str">
        <f t="shared" si="31"/>
        <v>项</v>
      </c>
    </row>
    <row r="668" ht="36" customHeight="1" spans="1:7">
      <c r="A668" s="308" t="s">
        <v>605</v>
      </c>
      <c r="B668" s="447" t="s">
        <v>606</v>
      </c>
      <c r="C668" s="448">
        <f>IFERROR(VLOOKUP(A668,[3]表10支出预算!$A$4:$F$2222,5,FALSE),0)</f>
        <v>0</v>
      </c>
      <c r="D668" s="448">
        <f>IFERROR(VLOOKUP(A668,[3]表10支出预算!$A$4:$F$2222,6,FALSE),0)</f>
        <v>0</v>
      </c>
      <c r="E668" s="300">
        <f t="shared" si="32"/>
        <v>0</v>
      </c>
      <c r="F668" s="273" t="str">
        <f t="shared" si="30"/>
        <v>否</v>
      </c>
      <c r="G668" s="150" t="str">
        <f t="shared" si="31"/>
        <v>项</v>
      </c>
    </row>
    <row r="669" ht="36" customHeight="1" spans="1:7">
      <c r="A669" s="440">
        <v>210</v>
      </c>
      <c r="B669" s="298" t="s">
        <v>85</v>
      </c>
      <c r="C669" s="299">
        <f>IFERROR(VLOOKUP(A669,[3]表10支出预算!$A$4:$F$2222,5,FALSE),0)</f>
        <v>25710</v>
      </c>
      <c r="D669" s="299">
        <f>IFERROR(VLOOKUP(A669,[3]表10支出预算!$A$4:$F$2222,6,FALSE),0)</f>
        <v>22188</v>
      </c>
      <c r="E669" s="300">
        <f t="shared" si="32"/>
        <v>-0.137</v>
      </c>
      <c r="F669" s="273" t="str">
        <f t="shared" si="30"/>
        <v>是</v>
      </c>
      <c r="G669" s="150" t="str">
        <f t="shared" si="31"/>
        <v>类</v>
      </c>
    </row>
    <row r="670" ht="36" customHeight="1" spans="1:7">
      <c r="A670" s="440">
        <v>21001</v>
      </c>
      <c r="B670" s="298" t="s">
        <v>607</v>
      </c>
      <c r="C670" s="299">
        <f>IFERROR(VLOOKUP(A670,[3]表10支出预算!$A$4:$F$2222,5,FALSE),0)</f>
        <v>430</v>
      </c>
      <c r="D670" s="299">
        <f>IFERROR(VLOOKUP(A670,[3]表10支出预算!$A$4:$F$2222,6,FALSE),0)</f>
        <v>430</v>
      </c>
      <c r="E670" s="300">
        <f t="shared" si="32"/>
        <v>0</v>
      </c>
      <c r="F670" s="273" t="str">
        <f t="shared" si="30"/>
        <v>是</v>
      </c>
      <c r="G670" s="150" t="str">
        <f t="shared" si="31"/>
        <v>款</v>
      </c>
    </row>
    <row r="671" ht="36" customHeight="1" spans="1:7">
      <c r="A671" s="441">
        <v>2100101</v>
      </c>
      <c r="B671" s="302" t="s">
        <v>137</v>
      </c>
      <c r="C671" s="303">
        <f>IFERROR(VLOOKUP(A671,[3]表10支出预算!$A$4:$F$2222,5,FALSE),0)</f>
        <v>394</v>
      </c>
      <c r="D671" s="303">
        <f>IFERROR(VLOOKUP(A671,[3]表10支出预算!$A$4:$F$2222,6,FALSE),0)</f>
        <v>397</v>
      </c>
      <c r="E671" s="442">
        <f t="shared" si="32"/>
        <v>0.008</v>
      </c>
      <c r="F671" s="273" t="str">
        <f t="shared" si="30"/>
        <v>是</v>
      </c>
      <c r="G671" s="150" t="str">
        <f t="shared" si="31"/>
        <v>项</v>
      </c>
    </row>
    <row r="672" ht="36" customHeight="1" spans="1:7">
      <c r="A672" s="441">
        <v>2100102</v>
      </c>
      <c r="B672" s="302" t="s">
        <v>138</v>
      </c>
      <c r="C672" s="303">
        <f>IFERROR(VLOOKUP(A672,[3]表10支出预算!$A$4:$F$2222,5,FALSE),0)</f>
        <v>0</v>
      </c>
      <c r="D672" s="303">
        <f>IFERROR(VLOOKUP(A672,[3]表10支出预算!$A$4:$F$2222,6,FALSE),0)</f>
        <v>0</v>
      </c>
      <c r="E672" s="442">
        <f t="shared" si="32"/>
        <v>0</v>
      </c>
      <c r="F672" s="273" t="str">
        <f t="shared" si="30"/>
        <v>否</v>
      </c>
      <c r="G672" s="150" t="str">
        <f t="shared" si="31"/>
        <v>项</v>
      </c>
    </row>
    <row r="673" ht="36" customHeight="1" spans="1:7">
      <c r="A673" s="441">
        <v>2100103</v>
      </c>
      <c r="B673" s="302" t="s">
        <v>139</v>
      </c>
      <c r="C673" s="303">
        <f>IFERROR(VLOOKUP(A673,[3]表10支出预算!$A$4:$F$2222,5,FALSE),0)</f>
        <v>0</v>
      </c>
      <c r="D673" s="303">
        <f>IFERROR(VLOOKUP(A673,[3]表10支出预算!$A$4:$F$2222,6,FALSE),0)</f>
        <v>0</v>
      </c>
      <c r="E673" s="442">
        <f t="shared" si="32"/>
        <v>0</v>
      </c>
      <c r="F673" s="273" t="str">
        <f t="shared" si="30"/>
        <v>否</v>
      </c>
      <c r="G673" s="150" t="str">
        <f t="shared" si="31"/>
        <v>项</v>
      </c>
    </row>
    <row r="674" ht="36" customHeight="1" spans="1:7">
      <c r="A674" s="441">
        <v>2100199</v>
      </c>
      <c r="B674" s="302" t="s">
        <v>608</v>
      </c>
      <c r="C674" s="303">
        <f>IFERROR(VLOOKUP(A674,[3]表10支出预算!$A$4:$F$2222,5,FALSE),0)</f>
        <v>36</v>
      </c>
      <c r="D674" s="303">
        <f>IFERROR(VLOOKUP(A674,[3]表10支出预算!$A$4:$F$2222,6,FALSE),0)</f>
        <v>33</v>
      </c>
      <c r="E674" s="442">
        <f t="shared" si="32"/>
        <v>-0.083</v>
      </c>
      <c r="F674" s="273" t="str">
        <f t="shared" si="30"/>
        <v>是</v>
      </c>
      <c r="G674" s="150" t="str">
        <f t="shared" si="31"/>
        <v>项</v>
      </c>
    </row>
    <row r="675" ht="36" customHeight="1" spans="1:7">
      <c r="A675" s="440">
        <v>21002</v>
      </c>
      <c r="B675" s="298" t="s">
        <v>609</v>
      </c>
      <c r="C675" s="299">
        <f>IFERROR(VLOOKUP(A675,[3]表10支出预算!$A$4:$F$2222,5,FALSE),0)</f>
        <v>3470</v>
      </c>
      <c r="D675" s="299">
        <f>IFERROR(VLOOKUP(A675,[3]表10支出预算!$A$4:$F$2222,6,FALSE),0)</f>
        <v>1148</v>
      </c>
      <c r="E675" s="300">
        <f t="shared" si="32"/>
        <v>-0.669</v>
      </c>
      <c r="F675" s="273" t="str">
        <f t="shared" si="30"/>
        <v>是</v>
      </c>
      <c r="G675" s="150" t="str">
        <f t="shared" si="31"/>
        <v>款</v>
      </c>
    </row>
    <row r="676" ht="36" customHeight="1" spans="1:7">
      <c r="A676" s="441">
        <v>2100201</v>
      </c>
      <c r="B676" s="302" t="s">
        <v>610</v>
      </c>
      <c r="C676" s="303">
        <f>IFERROR(VLOOKUP(A676,[3]表10支出预算!$A$4:$F$2222,5,FALSE),0)</f>
        <v>3470</v>
      </c>
      <c r="D676" s="303">
        <f>IFERROR(VLOOKUP(A676,[3]表10支出预算!$A$4:$F$2222,6,FALSE),0)</f>
        <v>780</v>
      </c>
      <c r="E676" s="442">
        <f t="shared" si="32"/>
        <v>-0.775</v>
      </c>
      <c r="F676" s="273" t="str">
        <f t="shared" si="30"/>
        <v>是</v>
      </c>
      <c r="G676" s="150" t="str">
        <f t="shared" si="31"/>
        <v>项</v>
      </c>
    </row>
    <row r="677" ht="36" customHeight="1" spans="1:7">
      <c r="A677" s="441">
        <v>2100202</v>
      </c>
      <c r="B677" s="302" t="s">
        <v>611</v>
      </c>
      <c r="C677" s="303">
        <f>IFERROR(VLOOKUP(A677,[3]表10支出预算!$A$4:$F$2222,5,FALSE),0)</f>
        <v>0</v>
      </c>
      <c r="D677" s="303">
        <f>IFERROR(VLOOKUP(A677,[3]表10支出预算!$A$4:$F$2222,6,FALSE),0)</f>
        <v>368</v>
      </c>
      <c r="E677" s="442">
        <f t="shared" si="32"/>
        <v>0</v>
      </c>
      <c r="F677" s="273" t="str">
        <f t="shared" si="30"/>
        <v>是</v>
      </c>
      <c r="G677" s="150" t="str">
        <f t="shared" si="31"/>
        <v>项</v>
      </c>
    </row>
    <row r="678" ht="36" customHeight="1" spans="1:7">
      <c r="A678" s="441">
        <v>2100203</v>
      </c>
      <c r="B678" s="302" t="s">
        <v>612</v>
      </c>
      <c r="C678" s="303">
        <f>IFERROR(VLOOKUP(A678,[3]表10支出预算!$A$4:$F$2222,5,FALSE),0)</f>
        <v>0</v>
      </c>
      <c r="D678" s="303">
        <f>IFERROR(VLOOKUP(A678,[3]表10支出预算!$A$4:$F$2222,6,FALSE),0)</f>
        <v>0</v>
      </c>
      <c r="E678" s="442">
        <f t="shared" si="32"/>
        <v>0</v>
      </c>
      <c r="F678" s="273" t="str">
        <f t="shared" si="30"/>
        <v>否</v>
      </c>
      <c r="G678" s="150" t="str">
        <f t="shared" si="31"/>
        <v>项</v>
      </c>
    </row>
    <row r="679" ht="36" customHeight="1" spans="1:7">
      <c r="A679" s="441">
        <v>2100204</v>
      </c>
      <c r="B679" s="302" t="s">
        <v>613</v>
      </c>
      <c r="C679" s="303">
        <f>IFERROR(VLOOKUP(A679,[3]表10支出预算!$A$4:$F$2222,5,FALSE),0)</f>
        <v>0</v>
      </c>
      <c r="D679" s="303">
        <f>IFERROR(VLOOKUP(A679,[3]表10支出预算!$A$4:$F$2222,6,FALSE),0)</f>
        <v>0</v>
      </c>
      <c r="E679" s="442">
        <f t="shared" si="32"/>
        <v>0</v>
      </c>
      <c r="F679" s="273" t="str">
        <f t="shared" si="30"/>
        <v>否</v>
      </c>
      <c r="G679" s="150" t="str">
        <f t="shared" si="31"/>
        <v>项</v>
      </c>
    </row>
    <row r="680" ht="36" customHeight="1" spans="1:7">
      <c r="A680" s="441">
        <v>2100205</v>
      </c>
      <c r="B680" s="302" t="s">
        <v>614</v>
      </c>
      <c r="C680" s="303">
        <f>IFERROR(VLOOKUP(A680,[3]表10支出预算!$A$4:$F$2222,5,FALSE),0)</f>
        <v>0</v>
      </c>
      <c r="D680" s="303">
        <f>IFERROR(VLOOKUP(A680,[3]表10支出预算!$A$4:$F$2222,6,FALSE),0)</f>
        <v>0</v>
      </c>
      <c r="E680" s="442">
        <f t="shared" si="32"/>
        <v>0</v>
      </c>
      <c r="F680" s="273" t="str">
        <f t="shared" si="30"/>
        <v>否</v>
      </c>
      <c r="G680" s="150" t="str">
        <f t="shared" si="31"/>
        <v>项</v>
      </c>
    </row>
    <row r="681" ht="36" customHeight="1" spans="1:7">
      <c r="A681" s="441">
        <v>2100206</v>
      </c>
      <c r="B681" s="302" t="s">
        <v>615</v>
      </c>
      <c r="C681" s="303">
        <f>IFERROR(VLOOKUP(A681,[3]表10支出预算!$A$4:$F$2222,5,FALSE),0)</f>
        <v>0</v>
      </c>
      <c r="D681" s="303">
        <f>IFERROR(VLOOKUP(A681,[3]表10支出预算!$A$4:$F$2222,6,FALSE),0)</f>
        <v>0</v>
      </c>
      <c r="E681" s="442">
        <f t="shared" si="32"/>
        <v>0</v>
      </c>
      <c r="F681" s="273" t="str">
        <f t="shared" si="30"/>
        <v>否</v>
      </c>
      <c r="G681" s="150" t="str">
        <f t="shared" si="31"/>
        <v>项</v>
      </c>
    </row>
    <row r="682" ht="36" customHeight="1" spans="1:7">
      <c r="A682" s="441">
        <v>2100207</v>
      </c>
      <c r="B682" s="302" t="s">
        <v>616</v>
      </c>
      <c r="C682" s="303">
        <f>IFERROR(VLOOKUP(A682,[3]表10支出预算!$A$4:$F$2222,5,FALSE),0)</f>
        <v>0</v>
      </c>
      <c r="D682" s="303">
        <f>IFERROR(VLOOKUP(A682,[3]表10支出预算!$A$4:$F$2222,6,FALSE),0)</f>
        <v>0</v>
      </c>
      <c r="E682" s="442">
        <f t="shared" si="32"/>
        <v>0</v>
      </c>
      <c r="F682" s="273" t="str">
        <f t="shared" si="30"/>
        <v>否</v>
      </c>
      <c r="G682" s="150" t="str">
        <f t="shared" si="31"/>
        <v>项</v>
      </c>
    </row>
    <row r="683" ht="36" customHeight="1" spans="1:7">
      <c r="A683" s="441">
        <v>2100208</v>
      </c>
      <c r="B683" s="302" t="s">
        <v>617</v>
      </c>
      <c r="C683" s="303">
        <f>IFERROR(VLOOKUP(A683,[3]表10支出预算!$A$4:$F$2222,5,FALSE),0)</f>
        <v>0</v>
      </c>
      <c r="D683" s="303">
        <f>IFERROR(VLOOKUP(A683,[3]表10支出预算!$A$4:$F$2222,6,FALSE),0)</f>
        <v>0</v>
      </c>
      <c r="E683" s="442">
        <f t="shared" si="32"/>
        <v>0</v>
      </c>
      <c r="F683" s="273" t="str">
        <f t="shared" si="30"/>
        <v>否</v>
      </c>
      <c r="G683" s="150" t="str">
        <f t="shared" si="31"/>
        <v>项</v>
      </c>
    </row>
    <row r="684" ht="36" customHeight="1" spans="1:7">
      <c r="A684" s="441">
        <v>2100209</v>
      </c>
      <c r="B684" s="302" t="s">
        <v>618</v>
      </c>
      <c r="C684" s="303">
        <f>IFERROR(VLOOKUP(A684,[3]表10支出预算!$A$4:$F$2222,5,FALSE),0)</f>
        <v>0</v>
      </c>
      <c r="D684" s="303">
        <f>IFERROR(VLOOKUP(A684,[3]表10支出预算!$A$4:$F$2222,6,FALSE),0)</f>
        <v>0</v>
      </c>
      <c r="E684" s="442">
        <f t="shared" si="32"/>
        <v>0</v>
      </c>
      <c r="F684" s="273" t="str">
        <f t="shared" si="30"/>
        <v>否</v>
      </c>
      <c r="G684" s="150" t="str">
        <f t="shared" si="31"/>
        <v>项</v>
      </c>
    </row>
    <row r="685" ht="36" customHeight="1" spans="1:7">
      <c r="A685" s="441">
        <v>2100210</v>
      </c>
      <c r="B685" s="302" t="s">
        <v>619</v>
      </c>
      <c r="C685" s="303">
        <f>IFERROR(VLOOKUP(A685,[3]表10支出预算!$A$4:$F$2222,5,FALSE),0)</f>
        <v>0</v>
      </c>
      <c r="D685" s="303">
        <f>IFERROR(VLOOKUP(A685,[3]表10支出预算!$A$4:$F$2222,6,FALSE),0)</f>
        <v>0</v>
      </c>
      <c r="E685" s="442">
        <f t="shared" si="32"/>
        <v>0</v>
      </c>
      <c r="F685" s="273" t="str">
        <f t="shared" si="30"/>
        <v>否</v>
      </c>
      <c r="G685" s="150" t="str">
        <f t="shared" si="31"/>
        <v>项</v>
      </c>
    </row>
    <row r="686" ht="36" customHeight="1" spans="1:7">
      <c r="A686" s="441">
        <v>2100211</v>
      </c>
      <c r="B686" s="302" t="s">
        <v>620</v>
      </c>
      <c r="C686" s="303">
        <f>IFERROR(VLOOKUP(A686,[3]表10支出预算!$A$4:$F$2222,5,FALSE),0)</f>
        <v>0</v>
      </c>
      <c r="D686" s="303">
        <f>IFERROR(VLOOKUP(A686,[3]表10支出预算!$A$4:$F$2222,6,FALSE),0)</f>
        <v>0</v>
      </c>
      <c r="E686" s="442">
        <f t="shared" si="32"/>
        <v>0</v>
      </c>
      <c r="F686" s="273" t="str">
        <f t="shared" si="30"/>
        <v>否</v>
      </c>
      <c r="G686" s="150" t="str">
        <f t="shared" si="31"/>
        <v>项</v>
      </c>
    </row>
    <row r="687" ht="36" customHeight="1" spans="1:7">
      <c r="A687" s="441">
        <v>2100212</v>
      </c>
      <c r="B687" s="302" t="s">
        <v>621</v>
      </c>
      <c r="C687" s="303">
        <f>IFERROR(VLOOKUP(A687,[3]表10支出预算!$A$4:$F$2222,5,FALSE),0)</f>
        <v>0</v>
      </c>
      <c r="D687" s="303">
        <f>IFERROR(VLOOKUP(A687,[3]表10支出预算!$A$4:$F$2222,6,FALSE),0)</f>
        <v>0</v>
      </c>
      <c r="E687" s="442">
        <f t="shared" si="32"/>
        <v>0</v>
      </c>
      <c r="F687" s="273" t="str">
        <f t="shared" si="30"/>
        <v>否</v>
      </c>
      <c r="G687" s="150" t="str">
        <f t="shared" si="31"/>
        <v>项</v>
      </c>
    </row>
    <row r="688" ht="36" customHeight="1" spans="1:7">
      <c r="A688" s="441">
        <v>2100299</v>
      </c>
      <c r="B688" s="302" t="s">
        <v>622</v>
      </c>
      <c r="C688" s="303">
        <f>IFERROR(VLOOKUP(A688,[3]表10支出预算!$A$4:$F$2222,5,FALSE),0)</f>
        <v>0</v>
      </c>
      <c r="D688" s="303">
        <f>IFERROR(VLOOKUP(A688,[3]表10支出预算!$A$4:$F$2222,6,FALSE),0)</f>
        <v>0</v>
      </c>
      <c r="E688" s="442">
        <f t="shared" si="32"/>
        <v>0</v>
      </c>
      <c r="F688" s="273" t="str">
        <f t="shared" si="30"/>
        <v>否</v>
      </c>
      <c r="G688" s="150" t="str">
        <f t="shared" si="31"/>
        <v>项</v>
      </c>
    </row>
    <row r="689" ht="36" customHeight="1" spans="1:7">
      <c r="A689" s="440">
        <v>21003</v>
      </c>
      <c r="B689" s="298" t="s">
        <v>623</v>
      </c>
      <c r="C689" s="299">
        <f>IFERROR(VLOOKUP(A689,[3]表10支出预算!$A$4:$F$2222,5,FALSE),0)</f>
        <v>3487</v>
      </c>
      <c r="D689" s="299">
        <f>IFERROR(VLOOKUP(A689,[3]表10支出预算!$A$4:$F$2222,6,FALSE),0)</f>
        <v>2338</v>
      </c>
      <c r="E689" s="300">
        <f t="shared" si="32"/>
        <v>-0.33</v>
      </c>
      <c r="F689" s="273" t="str">
        <f t="shared" si="30"/>
        <v>是</v>
      </c>
      <c r="G689" s="150" t="str">
        <f t="shared" si="31"/>
        <v>款</v>
      </c>
    </row>
    <row r="690" ht="36" customHeight="1" spans="1:7">
      <c r="A690" s="441">
        <v>2100301</v>
      </c>
      <c r="B690" s="302" t="s">
        <v>624</v>
      </c>
      <c r="C690" s="303">
        <f>IFERROR(VLOOKUP(A690,[3]表10支出预算!$A$4:$F$2222,5,FALSE),0)</f>
        <v>0</v>
      </c>
      <c r="D690" s="303">
        <f>IFERROR(VLOOKUP(A690,[3]表10支出预算!$A$4:$F$2222,6,FALSE),0)</f>
        <v>0</v>
      </c>
      <c r="E690" s="442">
        <f t="shared" si="32"/>
        <v>0</v>
      </c>
      <c r="F690" s="273" t="str">
        <f t="shared" si="30"/>
        <v>否</v>
      </c>
      <c r="G690" s="150" t="str">
        <f t="shared" si="31"/>
        <v>项</v>
      </c>
    </row>
    <row r="691" ht="36" customHeight="1" spans="1:7">
      <c r="A691" s="441">
        <v>2100302</v>
      </c>
      <c r="B691" s="302" t="s">
        <v>625</v>
      </c>
      <c r="C691" s="303">
        <f>IFERROR(VLOOKUP(A691,[3]表10支出预算!$A$4:$F$2222,5,FALSE),0)</f>
        <v>2461</v>
      </c>
      <c r="D691" s="303">
        <f>IFERROR(VLOOKUP(A691,[3]表10支出预算!$A$4:$F$2222,6,FALSE),0)</f>
        <v>2164</v>
      </c>
      <c r="E691" s="442">
        <f t="shared" si="32"/>
        <v>-0.121</v>
      </c>
      <c r="F691" s="273" t="str">
        <f t="shared" si="30"/>
        <v>是</v>
      </c>
      <c r="G691" s="150" t="str">
        <f t="shared" si="31"/>
        <v>项</v>
      </c>
    </row>
    <row r="692" ht="36" customHeight="1" spans="1:7">
      <c r="A692" s="441">
        <v>2100399</v>
      </c>
      <c r="B692" s="302" t="s">
        <v>626</v>
      </c>
      <c r="C692" s="303">
        <f>IFERROR(VLOOKUP(A692,[3]表10支出预算!$A$4:$F$2222,5,FALSE),0)</f>
        <v>1026</v>
      </c>
      <c r="D692" s="303">
        <f>IFERROR(VLOOKUP(A692,[3]表10支出预算!$A$4:$F$2222,6,FALSE),0)</f>
        <v>174</v>
      </c>
      <c r="E692" s="442">
        <f t="shared" si="32"/>
        <v>-0.83</v>
      </c>
      <c r="F692" s="273" t="str">
        <f t="shared" si="30"/>
        <v>是</v>
      </c>
      <c r="G692" s="150" t="str">
        <f t="shared" si="31"/>
        <v>项</v>
      </c>
    </row>
    <row r="693" ht="36" customHeight="1" spans="1:7">
      <c r="A693" s="440">
        <v>21004</v>
      </c>
      <c r="B693" s="298" t="s">
        <v>627</v>
      </c>
      <c r="C693" s="299">
        <f>IFERROR(VLOOKUP(A693,[3]表10支出预算!$A$4:$F$2222,5,FALSE),0)</f>
        <v>7154</v>
      </c>
      <c r="D693" s="299">
        <f>IFERROR(VLOOKUP(A693,[3]表10支出预算!$A$4:$F$2222,6,FALSE),0)</f>
        <v>6670</v>
      </c>
      <c r="E693" s="300">
        <f t="shared" si="32"/>
        <v>-0.068</v>
      </c>
      <c r="F693" s="273" t="str">
        <f t="shared" si="30"/>
        <v>是</v>
      </c>
      <c r="G693" s="150" t="str">
        <f t="shared" si="31"/>
        <v>款</v>
      </c>
    </row>
    <row r="694" ht="36" customHeight="1" spans="1:7">
      <c r="A694" s="441">
        <v>2100401</v>
      </c>
      <c r="B694" s="302" t="s">
        <v>628</v>
      </c>
      <c r="C694" s="303">
        <f>IFERROR(VLOOKUP(A694,[3]表10支出预算!$A$4:$F$2222,5,FALSE),0)</f>
        <v>467</v>
      </c>
      <c r="D694" s="303">
        <f>IFERROR(VLOOKUP(A694,[3]表10支出预算!$A$4:$F$2222,6,FALSE),0)</f>
        <v>472</v>
      </c>
      <c r="E694" s="442">
        <f t="shared" si="32"/>
        <v>0.011</v>
      </c>
      <c r="F694" s="273" t="str">
        <f t="shared" si="30"/>
        <v>是</v>
      </c>
      <c r="G694" s="150" t="str">
        <f t="shared" si="31"/>
        <v>项</v>
      </c>
    </row>
    <row r="695" ht="36" customHeight="1" spans="1:7">
      <c r="A695" s="441">
        <v>2100402</v>
      </c>
      <c r="B695" s="302" t="s">
        <v>629</v>
      </c>
      <c r="C695" s="303">
        <f>IFERROR(VLOOKUP(A695,[3]表10支出预算!$A$4:$F$2222,5,FALSE),0)</f>
        <v>130</v>
      </c>
      <c r="D695" s="303">
        <f>IFERROR(VLOOKUP(A695,[3]表10支出预算!$A$4:$F$2222,6,FALSE),0)</f>
        <v>134</v>
      </c>
      <c r="E695" s="442">
        <f t="shared" si="32"/>
        <v>0.031</v>
      </c>
      <c r="F695" s="273" t="str">
        <f t="shared" si="30"/>
        <v>是</v>
      </c>
      <c r="G695" s="150" t="str">
        <f t="shared" si="31"/>
        <v>项</v>
      </c>
    </row>
    <row r="696" ht="36" customHeight="1" spans="1:7">
      <c r="A696" s="441">
        <v>2100403</v>
      </c>
      <c r="B696" s="302" t="s">
        <v>630</v>
      </c>
      <c r="C696" s="303">
        <f>IFERROR(VLOOKUP(A696,[3]表10支出预算!$A$4:$F$2222,5,FALSE),0)</f>
        <v>734</v>
      </c>
      <c r="D696" s="303">
        <f>IFERROR(VLOOKUP(A696,[3]表10支出预算!$A$4:$F$2222,6,FALSE),0)</f>
        <v>600</v>
      </c>
      <c r="E696" s="442">
        <f t="shared" si="32"/>
        <v>-0.183</v>
      </c>
      <c r="F696" s="273" t="str">
        <f t="shared" si="30"/>
        <v>是</v>
      </c>
      <c r="G696" s="150" t="str">
        <f t="shared" si="31"/>
        <v>项</v>
      </c>
    </row>
    <row r="697" ht="36" customHeight="1" spans="1:7">
      <c r="A697" s="441">
        <v>2100404</v>
      </c>
      <c r="B697" s="302" t="s">
        <v>631</v>
      </c>
      <c r="C697" s="303">
        <f>IFERROR(VLOOKUP(A697,[3]表10支出预算!$A$4:$F$2222,5,FALSE),0)</f>
        <v>0</v>
      </c>
      <c r="D697" s="303">
        <f>IFERROR(VLOOKUP(A697,[3]表10支出预算!$A$4:$F$2222,6,FALSE),0)</f>
        <v>0</v>
      </c>
      <c r="E697" s="442">
        <f t="shared" si="32"/>
        <v>0</v>
      </c>
      <c r="F697" s="273" t="str">
        <f t="shared" si="30"/>
        <v>否</v>
      </c>
      <c r="G697" s="150" t="str">
        <f t="shared" si="31"/>
        <v>项</v>
      </c>
    </row>
    <row r="698" ht="36" customHeight="1" spans="1:7">
      <c r="A698" s="441">
        <v>2100405</v>
      </c>
      <c r="B698" s="302" t="s">
        <v>632</v>
      </c>
      <c r="C698" s="303">
        <f>IFERROR(VLOOKUP(A698,[3]表10支出预算!$A$4:$F$2222,5,FALSE),0)</f>
        <v>0</v>
      </c>
      <c r="D698" s="303">
        <f>IFERROR(VLOOKUP(A698,[3]表10支出预算!$A$4:$F$2222,6,FALSE),0)</f>
        <v>0</v>
      </c>
      <c r="E698" s="442">
        <f t="shared" si="32"/>
        <v>0</v>
      </c>
      <c r="F698" s="273" t="str">
        <f t="shared" si="30"/>
        <v>否</v>
      </c>
      <c r="G698" s="150" t="str">
        <f t="shared" si="31"/>
        <v>项</v>
      </c>
    </row>
    <row r="699" ht="36" customHeight="1" spans="1:7">
      <c r="A699" s="441">
        <v>2100406</v>
      </c>
      <c r="B699" s="302" t="s">
        <v>633</v>
      </c>
      <c r="C699" s="303">
        <f>IFERROR(VLOOKUP(A699,[3]表10支出预算!$A$4:$F$2222,5,FALSE),0)</f>
        <v>0</v>
      </c>
      <c r="D699" s="303">
        <f>IFERROR(VLOOKUP(A699,[3]表10支出预算!$A$4:$F$2222,6,FALSE),0)</f>
        <v>0</v>
      </c>
      <c r="E699" s="442">
        <f t="shared" si="32"/>
        <v>0</v>
      </c>
      <c r="F699" s="273" t="str">
        <f t="shared" si="30"/>
        <v>否</v>
      </c>
      <c r="G699" s="150" t="str">
        <f t="shared" si="31"/>
        <v>项</v>
      </c>
    </row>
    <row r="700" ht="36" customHeight="1" spans="1:7">
      <c r="A700" s="441">
        <v>2100407</v>
      </c>
      <c r="B700" s="302" t="s">
        <v>634</v>
      </c>
      <c r="C700" s="303">
        <f>IFERROR(VLOOKUP(A700,[3]表10支出预算!$A$4:$F$2222,5,FALSE),0)</f>
        <v>51</v>
      </c>
      <c r="D700" s="303">
        <f>IFERROR(VLOOKUP(A700,[3]表10支出预算!$A$4:$F$2222,6,FALSE),0)</f>
        <v>40</v>
      </c>
      <c r="E700" s="442">
        <f t="shared" si="32"/>
        <v>-0.216</v>
      </c>
      <c r="F700" s="273" t="str">
        <f t="shared" si="30"/>
        <v>是</v>
      </c>
      <c r="G700" s="150" t="str">
        <f t="shared" si="31"/>
        <v>项</v>
      </c>
    </row>
    <row r="701" ht="36" customHeight="1" spans="1:7">
      <c r="A701" s="441">
        <v>2100408</v>
      </c>
      <c r="B701" s="302" t="s">
        <v>635</v>
      </c>
      <c r="C701" s="303">
        <f>IFERROR(VLOOKUP(A701,[3]表10支出预算!$A$4:$F$2222,5,FALSE),0)</f>
        <v>2716</v>
      </c>
      <c r="D701" s="303">
        <f>IFERROR(VLOOKUP(A701,[3]表10支出预算!$A$4:$F$2222,6,FALSE),0)</f>
        <v>5122</v>
      </c>
      <c r="E701" s="442">
        <f t="shared" si="32"/>
        <v>0.886</v>
      </c>
      <c r="F701" s="273" t="str">
        <f t="shared" si="30"/>
        <v>是</v>
      </c>
      <c r="G701" s="150" t="str">
        <f t="shared" si="31"/>
        <v>项</v>
      </c>
    </row>
    <row r="702" ht="36" customHeight="1" spans="1:7">
      <c r="A702" s="441">
        <v>2100409</v>
      </c>
      <c r="B702" s="302" t="s">
        <v>636</v>
      </c>
      <c r="C702" s="303">
        <f>IFERROR(VLOOKUP(A702,[3]表10支出预算!$A$4:$F$2222,5,FALSE),0)</f>
        <v>166</v>
      </c>
      <c r="D702" s="303">
        <f>IFERROR(VLOOKUP(A702,[3]表10支出预算!$A$4:$F$2222,6,FALSE),0)</f>
        <v>203</v>
      </c>
      <c r="E702" s="442">
        <f t="shared" si="32"/>
        <v>0.223</v>
      </c>
      <c r="F702" s="273" t="str">
        <f t="shared" si="30"/>
        <v>是</v>
      </c>
      <c r="G702" s="150" t="str">
        <f t="shared" si="31"/>
        <v>项</v>
      </c>
    </row>
    <row r="703" ht="36" customHeight="1" spans="1:7">
      <c r="A703" s="441">
        <v>2100410</v>
      </c>
      <c r="B703" s="302" t="s">
        <v>637</v>
      </c>
      <c r="C703" s="303">
        <f>IFERROR(VLOOKUP(A703,[3]表10支出预算!$A$4:$F$2222,5,FALSE),0)</f>
        <v>2788</v>
      </c>
      <c r="D703" s="303">
        <f>IFERROR(VLOOKUP(A703,[3]表10支出预算!$A$4:$F$2222,6,FALSE),0)</f>
        <v>100</v>
      </c>
      <c r="E703" s="442">
        <f t="shared" si="32"/>
        <v>-0.964</v>
      </c>
      <c r="F703" s="273" t="str">
        <f t="shared" si="30"/>
        <v>是</v>
      </c>
      <c r="G703" s="150" t="str">
        <f t="shared" si="31"/>
        <v>项</v>
      </c>
    </row>
    <row r="704" ht="36" customHeight="1" spans="1:7">
      <c r="A704" s="441">
        <v>2100499</v>
      </c>
      <c r="B704" s="302" t="s">
        <v>638</v>
      </c>
      <c r="C704" s="303">
        <f>IFERROR(VLOOKUP(A704,[3]表10支出预算!$A$4:$F$2222,5,FALSE),0)</f>
        <v>102</v>
      </c>
      <c r="D704" s="303">
        <f>IFERROR(VLOOKUP(A704,[3]表10支出预算!$A$4:$F$2222,6,FALSE),0)</f>
        <v>0</v>
      </c>
      <c r="E704" s="442">
        <f t="shared" si="32"/>
        <v>-1</v>
      </c>
      <c r="F704" s="273" t="str">
        <f t="shared" si="30"/>
        <v>是</v>
      </c>
      <c r="G704" s="150" t="str">
        <f t="shared" si="31"/>
        <v>项</v>
      </c>
    </row>
    <row r="705" ht="36" customHeight="1" spans="1:7">
      <c r="A705" s="440">
        <v>21006</v>
      </c>
      <c r="B705" s="298" t="s">
        <v>639</v>
      </c>
      <c r="C705" s="299">
        <f>IFERROR(VLOOKUP(A705,[3]表10支出预算!$A$4:$F$2222,5,FALSE),0)</f>
        <v>27</v>
      </c>
      <c r="D705" s="299">
        <f>IFERROR(VLOOKUP(A705,[3]表10支出预算!$A$4:$F$2222,6,FALSE),0)</f>
        <v>0</v>
      </c>
      <c r="E705" s="300">
        <f t="shared" si="32"/>
        <v>-1</v>
      </c>
      <c r="F705" s="273" t="str">
        <f t="shared" si="30"/>
        <v>是</v>
      </c>
      <c r="G705" s="150" t="str">
        <f t="shared" si="31"/>
        <v>款</v>
      </c>
    </row>
    <row r="706" ht="36" customHeight="1" spans="1:7">
      <c r="A706" s="441">
        <v>2100601</v>
      </c>
      <c r="B706" s="302" t="s">
        <v>640</v>
      </c>
      <c r="C706" s="303">
        <f>IFERROR(VLOOKUP(A706,[3]表10支出预算!$A$4:$F$2222,5,FALSE),0)</f>
        <v>27</v>
      </c>
      <c r="D706" s="303">
        <f>IFERROR(VLOOKUP(A706,[3]表10支出预算!$A$4:$F$2222,6,FALSE),0)</f>
        <v>0</v>
      </c>
      <c r="E706" s="442">
        <f t="shared" si="32"/>
        <v>-1</v>
      </c>
      <c r="F706" s="273" t="str">
        <f t="shared" si="30"/>
        <v>是</v>
      </c>
      <c r="G706" s="150" t="str">
        <f t="shared" si="31"/>
        <v>项</v>
      </c>
    </row>
    <row r="707" ht="36" customHeight="1" spans="1:7">
      <c r="A707" s="441">
        <v>2100699</v>
      </c>
      <c r="B707" s="302" t="s">
        <v>641</v>
      </c>
      <c r="C707" s="303">
        <f>IFERROR(VLOOKUP(A707,[3]表10支出预算!$A$4:$F$2222,5,FALSE),0)</f>
        <v>0</v>
      </c>
      <c r="D707" s="303">
        <f>IFERROR(VLOOKUP(A707,[3]表10支出预算!$A$4:$F$2222,6,FALSE),0)</f>
        <v>0</v>
      </c>
      <c r="E707" s="442">
        <f t="shared" si="32"/>
        <v>0</v>
      </c>
      <c r="F707" s="273" t="str">
        <f t="shared" si="30"/>
        <v>否</v>
      </c>
      <c r="G707" s="150" t="str">
        <f t="shared" si="31"/>
        <v>项</v>
      </c>
    </row>
    <row r="708" ht="36" customHeight="1" spans="1:7">
      <c r="A708" s="440">
        <v>21007</v>
      </c>
      <c r="B708" s="298" t="s">
        <v>642</v>
      </c>
      <c r="C708" s="299">
        <f>IFERROR(VLOOKUP(A708,[3]表10支出预算!$A$4:$F$2222,5,FALSE),0)</f>
        <v>725</v>
      </c>
      <c r="D708" s="299">
        <f>IFERROR(VLOOKUP(A708,[3]表10支出预算!$A$4:$F$2222,6,FALSE),0)</f>
        <v>1470</v>
      </c>
      <c r="E708" s="300">
        <f t="shared" si="32"/>
        <v>1.028</v>
      </c>
      <c r="F708" s="273" t="str">
        <f t="shared" ref="F708:F771" si="33">IF(LEN(A708)=3,"是",IF(B708&lt;&gt;"",IF(SUM(C708:D708)&lt;&gt;0,"是","否"),"是"))</f>
        <v>是</v>
      </c>
      <c r="G708" s="150" t="str">
        <f t="shared" ref="G708:G771" si="34">IF(LEN(A708)=3,"类",IF(LEN(A708)=5,"款","项"))</f>
        <v>款</v>
      </c>
    </row>
    <row r="709" ht="36" customHeight="1" spans="1:7">
      <c r="A709" s="441">
        <v>2100716</v>
      </c>
      <c r="B709" s="302" t="s">
        <v>643</v>
      </c>
      <c r="C709" s="303">
        <f>IFERROR(VLOOKUP(A709,[3]表10支出预算!$A$4:$F$2222,5,FALSE),0)</f>
        <v>0</v>
      </c>
      <c r="D709" s="303">
        <f>IFERROR(VLOOKUP(A709,[3]表10支出预算!$A$4:$F$2222,6,FALSE),0)</f>
        <v>0</v>
      </c>
      <c r="E709" s="442">
        <f t="shared" ref="E709:E772" si="35">IF(C709=0,0,(D709-C709)/C709)</f>
        <v>0</v>
      </c>
      <c r="F709" s="273" t="str">
        <f t="shared" si="33"/>
        <v>否</v>
      </c>
      <c r="G709" s="150" t="str">
        <f t="shared" si="34"/>
        <v>项</v>
      </c>
    </row>
    <row r="710" ht="36" customHeight="1" spans="1:7">
      <c r="A710" s="441">
        <v>2100717</v>
      </c>
      <c r="B710" s="302" t="s">
        <v>644</v>
      </c>
      <c r="C710" s="303">
        <f>IFERROR(VLOOKUP(A710,[3]表10支出预算!$A$4:$F$2222,5,FALSE),0)</f>
        <v>725</v>
      </c>
      <c r="D710" s="303">
        <f>IFERROR(VLOOKUP(A710,[3]表10支出预算!$A$4:$F$2222,6,FALSE),0)</f>
        <v>575</v>
      </c>
      <c r="E710" s="442">
        <f t="shared" si="35"/>
        <v>-0.207</v>
      </c>
      <c r="F710" s="273" t="str">
        <f t="shared" si="33"/>
        <v>是</v>
      </c>
      <c r="G710" s="150" t="str">
        <f t="shared" si="34"/>
        <v>项</v>
      </c>
    </row>
    <row r="711" ht="36" customHeight="1" spans="1:7">
      <c r="A711" s="441">
        <v>2100799</v>
      </c>
      <c r="B711" s="302" t="s">
        <v>645</v>
      </c>
      <c r="C711" s="303">
        <f>IFERROR(VLOOKUP(A711,[3]表10支出预算!$A$4:$F$2222,5,FALSE),0)</f>
        <v>0</v>
      </c>
      <c r="D711" s="303">
        <f>IFERROR(VLOOKUP(A711,[3]表10支出预算!$A$4:$F$2222,6,FALSE),0)</f>
        <v>895</v>
      </c>
      <c r="E711" s="442">
        <f t="shared" si="35"/>
        <v>0</v>
      </c>
      <c r="F711" s="273" t="str">
        <f t="shared" si="33"/>
        <v>是</v>
      </c>
      <c r="G711" s="150" t="str">
        <f t="shared" si="34"/>
        <v>项</v>
      </c>
    </row>
    <row r="712" ht="36" customHeight="1" spans="1:7">
      <c r="A712" s="440">
        <v>21011</v>
      </c>
      <c r="B712" s="298" t="s">
        <v>646</v>
      </c>
      <c r="C712" s="299">
        <f>IFERROR(VLOOKUP(A712,[3]表10支出预算!$A$4:$F$2222,5,FALSE),0)</f>
        <v>6420</v>
      </c>
      <c r="D712" s="299">
        <f>IFERROR(VLOOKUP(A712,[3]表10支出预算!$A$4:$F$2222,6,FALSE),0)</f>
        <v>6724</v>
      </c>
      <c r="E712" s="300">
        <f t="shared" si="35"/>
        <v>0.047</v>
      </c>
      <c r="F712" s="273" t="str">
        <f t="shared" si="33"/>
        <v>是</v>
      </c>
      <c r="G712" s="150" t="str">
        <f t="shared" si="34"/>
        <v>款</v>
      </c>
    </row>
    <row r="713" ht="36" customHeight="1" spans="1:7">
      <c r="A713" s="441">
        <v>2101101</v>
      </c>
      <c r="B713" s="302" t="s">
        <v>647</v>
      </c>
      <c r="C713" s="303">
        <f>IFERROR(VLOOKUP(A713,[3]表10支出预算!$A$4:$F$2222,5,FALSE),0)</f>
        <v>923</v>
      </c>
      <c r="D713" s="303">
        <f>IFERROR(VLOOKUP(A713,[3]表10支出预算!$A$4:$F$2222,6,FALSE),0)</f>
        <v>901</v>
      </c>
      <c r="E713" s="442">
        <f t="shared" si="35"/>
        <v>-0.024</v>
      </c>
      <c r="F713" s="273" t="str">
        <f t="shared" si="33"/>
        <v>是</v>
      </c>
      <c r="G713" s="150" t="str">
        <f t="shared" si="34"/>
        <v>项</v>
      </c>
    </row>
    <row r="714" ht="36" customHeight="1" spans="1:7">
      <c r="A714" s="441">
        <v>2101102</v>
      </c>
      <c r="B714" s="302" t="s">
        <v>648</v>
      </c>
      <c r="C714" s="303">
        <f>IFERROR(VLOOKUP(A714,[3]表10支出预算!$A$4:$F$2222,5,FALSE),0)</f>
        <v>3105</v>
      </c>
      <c r="D714" s="303">
        <f>IFERROR(VLOOKUP(A714,[3]表10支出预算!$A$4:$F$2222,6,FALSE),0)</f>
        <v>3154</v>
      </c>
      <c r="E714" s="442">
        <f t="shared" si="35"/>
        <v>0.016</v>
      </c>
      <c r="F714" s="273" t="str">
        <f t="shared" si="33"/>
        <v>是</v>
      </c>
      <c r="G714" s="150" t="str">
        <f t="shared" si="34"/>
        <v>项</v>
      </c>
    </row>
    <row r="715" ht="36" customHeight="1" spans="1:7">
      <c r="A715" s="441">
        <v>2101103</v>
      </c>
      <c r="B715" s="302" t="s">
        <v>649</v>
      </c>
      <c r="C715" s="303">
        <f>IFERROR(VLOOKUP(A715,[3]表10支出预算!$A$4:$F$2222,5,FALSE),0)</f>
        <v>2200</v>
      </c>
      <c r="D715" s="303">
        <f>IFERROR(VLOOKUP(A715,[3]表10支出预算!$A$4:$F$2222,6,FALSE),0)</f>
        <v>2311</v>
      </c>
      <c r="E715" s="442">
        <f t="shared" si="35"/>
        <v>0.05</v>
      </c>
      <c r="F715" s="273" t="str">
        <f t="shared" si="33"/>
        <v>是</v>
      </c>
      <c r="G715" s="150" t="str">
        <f t="shared" si="34"/>
        <v>项</v>
      </c>
    </row>
    <row r="716" ht="36" customHeight="1" spans="1:7">
      <c r="A716" s="441">
        <v>2101199</v>
      </c>
      <c r="B716" s="302" t="s">
        <v>650</v>
      </c>
      <c r="C716" s="303">
        <f>IFERROR(VLOOKUP(A716,[3]表10支出预算!$A$4:$F$2222,5,FALSE),0)</f>
        <v>192</v>
      </c>
      <c r="D716" s="303">
        <f>IFERROR(VLOOKUP(A716,[3]表10支出预算!$A$4:$F$2222,6,FALSE),0)</f>
        <v>360</v>
      </c>
      <c r="E716" s="442">
        <f t="shared" si="35"/>
        <v>0.875</v>
      </c>
      <c r="F716" s="273" t="str">
        <f t="shared" si="33"/>
        <v>是</v>
      </c>
      <c r="G716" s="150" t="str">
        <f t="shared" si="34"/>
        <v>项</v>
      </c>
    </row>
    <row r="717" ht="36" customHeight="1" spans="1:7">
      <c r="A717" s="440">
        <v>21012</v>
      </c>
      <c r="B717" s="298" t="s">
        <v>651</v>
      </c>
      <c r="C717" s="299">
        <f>IFERROR(VLOOKUP(A717,[3]表10支出预算!$A$4:$F$2222,5,FALSE),0)</f>
        <v>966</v>
      </c>
      <c r="D717" s="299">
        <f>IFERROR(VLOOKUP(A717,[3]表10支出预算!$A$4:$F$2222,6,FALSE),0)</f>
        <v>1014</v>
      </c>
      <c r="E717" s="300">
        <f t="shared" si="35"/>
        <v>0.05</v>
      </c>
      <c r="F717" s="273" t="str">
        <f t="shared" si="33"/>
        <v>是</v>
      </c>
      <c r="G717" s="150" t="str">
        <f t="shared" si="34"/>
        <v>款</v>
      </c>
    </row>
    <row r="718" ht="36" customHeight="1" spans="1:7">
      <c r="A718" s="441">
        <v>2101201</v>
      </c>
      <c r="B718" s="302" t="s">
        <v>652</v>
      </c>
      <c r="C718" s="303">
        <f>IFERROR(VLOOKUP(A718,[3]表10支出预算!$A$4:$F$2222,5,FALSE),0)</f>
        <v>0</v>
      </c>
      <c r="D718" s="303">
        <f>IFERROR(VLOOKUP(A718,[3]表10支出预算!$A$4:$F$2222,6,FALSE),0)</f>
        <v>0</v>
      </c>
      <c r="E718" s="442">
        <f t="shared" si="35"/>
        <v>0</v>
      </c>
      <c r="F718" s="273" t="str">
        <f t="shared" si="33"/>
        <v>否</v>
      </c>
      <c r="G718" s="150" t="str">
        <f t="shared" si="34"/>
        <v>项</v>
      </c>
    </row>
    <row r="719" ht="36" customHeight="1" spans="1:7">
      <c r="A719" s="441">
        <v>2101202</v>
      </c>
      <c r="B719" s="302" t="s">
        <v>653</v>
      </c>
      <c r="C719" s="303">
        <f>IFERROR(VLOOKUP(A719,[3]表10支出预算!$A$4:$F$2222,5,FALSE),0)</f>
        <v>966</v>
      </c>
      <c r="D719" s="303">
        <f>IFERROR(VLOOKUP(A719,[3]表10支出预算!$A$4:$F$2222,6,FALSE),0)</f>
        <v>1014</v>
      </c>
      <c r="E719" s="442">
        <f t="shared" si="35"/>
        <v>0.05</v>
      </c>
      <c r="F719" s="273" t="str">
        <f t="shared" si="33"/>
        <v>是</v>
      </c>
      <c r="G719" s="150" t="str">
        <f t="shared" si="34"/>
        <v>项</v>
      </c>
    </row>
    <row r="720" ht="36" customHeight="1" spans="1:7">
      <c r="A720" s="441">
        <v>2101299</v>
      </c>
      <c r="B720" s="302" t="s">
        <v>654</v>
      </c>
      <c r="C720" s="303">
        <f>IFERROR(VLOOKUP(A720,[3]表10支出预算!$A$4:$F$2222,5,FALSE),0)</f>
        <v>0</v>
      </c>
      <c r="D720" s="303">
        <f>IFERROR(VLOOKUP(A720,[3]表10支出预算!$A$4:$F$2222,6,FALSE),0)</f>
        <v>0</v>
      </c>
      <c r="E720" s="442">
        <f t="shared" si="35"/>
        <v>0</v>
      </c>
      <c r="F720" s="273" t="str">
        <f t="shared" si="33"/>
        <v>否</v>
      </c>
      <c r="G720" s="150" t="str">
        <f t="shared" si="34"/>
        <v>项</v>
      </c>
    </row>
    <row r="721" ht="36" customHeight="1" spans="1:7">
      <c r="A721" s="440">
        <v>21013</v>
      </c>
      <c r="B721" s="298" t="s">
        <v>655</v>
      </c>
      <c r="C721" s="299">
        <f>IFERROR(VLOOKUP(A721,[3]表10支出预算!$A$4:$F$2222,5,FALSE),0)</f>
        <v>2406</v>
      </c>
      <c r="D721" s="299">
        <f>IFERROR(VLOOKUP(A721,[3]表10支出预算!$A$4:$F$2222,6,FALSE),0)</f>
        <v>1611</v>
      </c>
      <c r="E721" s="300">
        <f t="shared" si="35"/>
        <v>-0.33</v>
      </c>
      <c r="F721" s="273" t="str">
        <f t="shared" si="33"/>
        <v>是</v>
      </c>
      <c r="G721" s="150" t="str">
        <f t="shared" si="34"/>
        <v>款</v>
      </c>
    </row>
    <row r="722" ht="36" customHeight="1" spans="1:7">
      <c r="A722" s="441">
        <v>2101301</v>
      </c>
      <c r="B722" s="302" t="s">
        <v>656</v>
      </c>
      <c r="C722" s="303">
        <f>IFERROR(VLOOKUP(A722,[3]表10支出预算!$A$4:$F$2222,5,FALSE),0)</f>
        <v>2406</v>
      </c>
      <c r="D722" s="303">
        <f>IFERROR(VLOOKUP(A722,[3]表10支出预算!$A$4:$F$2222,6,FALSE),0)</f>
        <v>1611</v>
      </c>
      <c r="E722" s="442">
        <f t="shared" si="35"/>
        <v>-0.33</v>
      </c>
      <c r="F722" s="273" t="str">
        <f t="shared" si="33"/>
        <v>是</v>
      </c>
      <c r="G722" s="150" t="str">
        <f t="shared" si="34"/>
        <v>项</v>
      </c>
    </row>
    <row r="723" ht="36" customHeight="1" spans="1:7">
      <c r="A723" s="441">
        <v>2101302</v>
      </c>
      <c r="B723" s="302" t="s">
        <v>657</v>
      </c>
      <c r="C723" s="303">
        <f>IFERROR(VLOOKUP(A723,[3]表10支出预算!$A$4:$F$2222,5,FALSE),0)</f>
        <v>0</v>
      </c>
      <c r="D723" s="303">
        <f>IFERROR(VLOOKUP(A723,[3]表10支出预算!$A$4:$F$2222,6,FALSE),0)</f>
        <v>0</v>
      </c>
      <c r="E723" s="442">
        <f t="shared" si="35"/>
        <v>0</v>
      </c>
      <c r="F723" s="273" t="str">
        <f t="shared" si="33"/>
        <v>否</v>
      </c>
      <c r="G723" s="150" t="str">
        <f t="shared" si="34"/>
        <v>项</v>
      </c>
    </row>
    <row r="724" ht="36" customHeight="1" spans="1:7">
      <c r="A724" s="441">
        <v>2101399</v>
      </c>
      <c r="B724" s="302" t="s">
        <v>658</v>
      </c>
      <c r="C724" s="303">
        <f>IFERROR(VLOOKUP(A724,[3]表10支出预算!$A$4:$F$2222,5,FALSE),0)</f>
        <v>0</v>
      </c>
      <c r="D724" s="303">
        <f>IFERROR(VLOOKUP(A724,[3]表10支出预算!$A$4:$F$2222,6,FALSE),0)</f>
        <v>0</v>
      </c>
      <c r="E724" s="442">
        <f t="shared" si="35"/>
        <v>0</v>
      </c>
      <c r="F724" s="273" t="str">
        <f t="shared" si="33"/>
        <v>否</v>
      </c>
      <c r="G724" s="150" t="str">
        <f t="shared" si="34"/>
        <v>项</v>
      </c>
    </row>
    <row r="725" ht="36" customHeight="1" spans="1:7">
      <c r="A725" s="440">
        <v>21014</v>
      </c>
      <c r="B725" s="298" t="s">
        <v>659</v>
      </c>
      <c r="C725" s="299">
        <f>IFERROR(VLOOKUP(A725,[3]表10支出预算!$A$4:$F$2222,5,FALSE),0)</f>
        <v>150</v>
      </c>
      <c r="D725" s="299">
        <f>IFERROR(VLOOKUP(A725,[3]表10支出预算!$A$4:$F$2222,6,FALSE),0)</f>
        <v>217</v>
      </c>
      <c r="E725" s="300">
        <f t="shared" si="35"/>
        <v>0.447</v>
      </c>
      <c r="F725" s="273" t="str">
        <f t="shared" si="33"/>
        <v>是</v>
      </c>
      <c r="G725" s="150" t="str">
        <f t="shared" si="34"/>
        <v>款</v>
      </c>
    </row>
    <row r="726" ht="36" customHeight="1" spans="1:7">
      <c r="A726" s="441">
        <v>2101401</v>
      </c>
      <c r="B726" s="302" t="s">
        <v>660</v>
      </c>
      <c r="C726" s="303">
        <f>IFERROR(VLOOKUP(A726,[3]表10支出预算!$A$4:$F$2222,5,FALSE),0)</f>
        <v>150</v>
      </c>
      <c r="D726" s="303">
        <f>IFERROR(VLOOKUP(A726,[3]表10支出预算!$A$4:$F$2222,6,FALSE),0)</f>
        <v>217</v>
      </c>
      <c r="E726" s="442">
        <f t="shared" si="35"/>
        <v>0.447</v>
      </c>
      <c r="F726" s="273" t="str">
        <f t="shared" si="33"/>
        <v>是</v>
      </c>
      <c r="G726" s="150" t="str">
        <f t="shared" si="34"/>
        <v>项</v>
      </c>
    </row>
    <row r="727" ht="36" customHeight="1" spans="1:7">
      <c r="A727" s="441">
        <v>2101499</v>
      </c>
      <c r="B727" s="302" t="s">
        <v>661</v>
      </c>
      <c r="C727" s="303">
        <f>IFERROR(VLOOKUP(A727,[3]表10支出预算!$A$4:$F$2222,5,FALSE),0)</f>
        <v>0</v>
      </c>
      <c r="D727" s="303">
        <f>IFERROR(VLOOKUP(A727,[3]表10支出预算!$A$4:$F$2222,6,FALSE),0)</f>
        <v>0</v>
      </c>
      <c r="E727" s="442">
        <f t="shared" si="35"/>
        <v>0</v>
      </c>
      <c r="F727" s="273" t="str">
        <f t="shared" si="33"/>
        <v>否</v>
      </c>
      <c r="G727" s="150" t="str">
        <f t="shared" si="34"/>
        <v>项</v>
      </c>
    </row>
    <row r="728" ht="36" customHeight="1" spans="1:7">
      <c r="A728" s="440">
        <v>21015</v>
      </c>
      <c r="B728" s="298" t="s">
        <v>662</v>
      </c>
      <c r="C728" s="299">
        <f>IFERROR(VLOOKUP(A728,[3]表10支出预算!$A$4:$F$2222,5,FALSE),0)</f>
        <v>442</v>
      </c>
      <c r="D728" s="299">
        <f>IFERROR(VLOOKUP(A728,[3]表10支出预算!$A$4:$F$2222,6,FALSE),0)</f>
        <v>520</v>
      </c>
      <c r="E728" s="300">
        <f t="shared" si="35"/>
        <v>0.176</v>
      </c>
      <c r="F728" s="273" t="str">
        <f t="shared" si="33"/>
        <v>是</v>
      </c>
      <c r="G728" s="150" t="str">
        <f t="shared" si="34"/>
        <v>款</v>
      </c>
    </row>
    <row r="729" ht="36" customHeight="1" spans="1:7">
      <c r="A729" s="441">
        <v>2101501</v>
      </c>
      <c r="B729" s="302" t="s">
        <v>137</v>
      </c>
      <c r="C729" s="303">
        <f>IFERROR(VLOOKUP(A729,[3]表10支出预算!$A$4:$F$2222,5,FALSE),0)</f>
        <v>379</v>
      </c>
      <c r="D729" s="303">
        <f>IFERROR(VLOOKUP(A729,[3]表10支出预算!$A$4:$F$2222,6,FALSE),0)</f>
        <v>400</v>
      </c>
      <c r="E729" s="442">
        <f t="shared" si="35"/>
        <v>0.055</v>
      </c>
      <c r="F729" s="273" t="str">
        <f t="shared" si="33"/>
        <v>是</v>
      </c>
      <c r="G729" s="150" t="str">
        <f t="shared" si="34"/>
        <v>项</v>
      </c>
    </row>
    <row r="730" ht="36" customHeight="1" spans="1:7">
      <c r="A730" s="441">
        <v>2101502</v>
      </c>
      <c r="B730" s="302" t="s">
        <v>138</v>
      </c>
      <c r="C730" s="303">
        <f>IFERROR(VLOOKUP(A730,[3]表10支出预算!$A$4:$F$2222,5,FALSE),0)</f>
        <v>0</v>
      </c>
      <c r="D730" s="303">
        <f>IFERROR(VLOOKUP(A730,[3]表10支出预算!$A$4:$F$2222,6,FALSE),0)</f>
        <v>0</v>
      </c>
      <c r="E730" s="442">
        <f t="shared" si="35"/>
        <v>0</v>
      </c>
      <c r="F730" s="273" t="str">
        <f t="shared" si="33"/>
        <v>否</v>
      </c>
      <c r="G730" s="150" t="str">
        <f t="shared" si="34"/>
        <v>项</v>
      </c>
    </row>
    <row r="731" ht="36" customHeight="1" spans="1:7">
      <c r="A731" s="441">
        <v>2101503</v>
      </c>
      <c r="B731" s="302" t="s">
        <v>139</v>
      </c>
      <c r="C731" s="303">
        <f>IFERROR(VLOOKUP(A731,[3]表10支出预算!$A$4:$F$2222,5,FALSE),0)</f>
        <v>0</v>
      </c>
      <c r="D731" s="303">
        <f>IFERROR(VLOOKUP(A731,[3]表10支出预算!$A$4:$F$2222,6,FALSE),0)</f>
        <v>0</v>
      </c>
      <c r="E731" s="442">
        <f t="shared" si="35"/>
        <v>0</v>
      </c>
      <c r="F731" s="273" t="str">
        <f t="shared" si="33"/>
        <v>否</v>
      </c>
      <c r="G731" s="150" t="str">
        <f t="shared" si="34"/>
        <v>项</v>
      </c>
    </row>
    <row r="732" ht="36" customHeight="1" spans="1:7">
      <c r="A732" s="441">
        <v>2101504</v>
      </c>
      <c r="B732" s="302" t="s">
        <v>178</v>
      </c>
      <c r="C732" s="303">
        <f>IFERROR(VLOOKUP(A732,[3]表10支出预算!$A$4:$F$2222,5,FALSE),0)</f>
        <v>0</v>
      </c>
      <c r="D732" s="303">
        <f>IFERROR(VLOOKUP(A732,[3]表10支出预算!$A$4:$F$2222,6,FALSE),0)</f>
        <v>0</v>
      </c>
      <c r="E732" s="442">
        <f t="shared" si="35"/>
        <v>0</v>
      </c>
      <c r="F732" s="273" t="str">
        <f t="shared" si="33"/>
        <v>否</v>
      </c>
      <c r="G732" s="150" t="str">
        <f t="shared" si="34"/>
        <v>项</v>
      </c>
    </row>
    <row r="733" ht="36" customHeight="1" spans="1:7">
      <c r="A733" s="441">
        <v>2101505</v>
      </c>
      <c r="B733" s="302" t="s">
        <v>663</v>
      </c>
      <c r="C733" s="303">
        <f>IFERROR(VLOOKUP(A733,[3]表10支出预算!$A$4:$F$2222,5,FALSE),0)</f>
        <v>0</v>
      </c>
      <c r="D733" s="303">
        <f>IFERROR(VLOOKUP(A733,[3]表10支出预算!$A$4:$F$2222,6,FALSE),0)</f>
        <v>0</v>
      </c>
      <c r="E733" s="442">
        <f t="shared" si="35"/>
        <v>0</v>
      </c>
      <c r="F733" s="273" t="str">
        <f t="shared" si="33"/>
        <v>否</v>
      </c>
      <c r="G733" s="150" t="str">
        <f t="shared" si="34"/>
        <v>项</v>
      </c>
    </row>
    <row r="734" ht="36" customHeight="1" spans="1:7">
      <c r="A734" s="441">
        <v>2101506</v>
      </c>
      <c r="B734" s="302" t="s">
        <v>664</v>
      </c>
      <c r="C734" s="303">
        <f>IFERROR(VLOOKUP(A734,[3]表10支出预算!$A$4:$F$2222,5,FALSE),0)</f>
        <v>0</v>
      </c>
      <c r="D734" s="303">
        <f>IFERROR(VLOOKUP(A734,[3]表10支出预算!$A$4:$F$2222,6,FALSE),0)</f>
        <v>0</v>
      </c>
      <c r="E734" s="442">
        <f t="shared" si="35"/>
        <v>0</v>
      </c>
      <c r="F734" s="273" t="str">
        <f t="shared" si="33"/>
        <v>否</v>
      </c>
      <c r="G734" s="150" t="str">
        <f t="shared" si="34"/>
        <v>项</v>
      </c>
    </row>
    <row r="735" ht="36" customHeight="1" spans="1:7">
      <c r="A735" s="441">
        <v>2101550</v>
      </c>
      <c r="B735" s="302" t="s">
        <v>146</v>
      </c>
      <c r="C735" s="303">
        <f>IFERROR(VLOOKUP(A735,[3]表10支出预算!$A$4:$F$2222,5,FALSE),0)</f>
        <v>0</v>
      </c>
      <c r="D735" s="303">
        <f>IFERROR(VLOOKUP(A735,[3]表10支出预算!$A$4:$F$2222,6,FALSE),0)</f>
        <v>0</v>
      </c>
      <c r="E735" s="442">
        <f t="shared" si="35"/>
        <v>0</v>
      </c>
      <c r="F735" s="273" t="str">
        <f t="shared" si="33"/>
        <v>否</v>
      </c>
      <c r="G735" s="150" t="str">
        <f t="shared" si="34"/>
        <v>项</v>
      </c>
    </row>
    <row r="736" ht="36" customHeight="1" spans="1:7">
      <c r="A736" s="441">
        <v>2101599</v>
      </c>
      <c r="B736" s="302" t="s">
        <v>665</v>
      </c>
      <c r="C736" s="303">
        <f>IFERROR(VLOOKUP(A736,[3]表10支出预算!$A$4:$F$2222,5,FALSE),0)</f>
        <v>63</v>
      </c>
      <c r="D736" s="303">
        <f>IFERROR(VLOOKUP(A736,[3]表10支出预算!$A$4:$F$2222,6,FALSE),0)</f>
        <v>121</v>
      </c>
      <c r="E736" s="442">
        <f t="shared" si="35"/>
        <v>0.921</v>
      </c>
      <c r="F736" s="273" t="str">
        <f t="shared" si="33"/>
        <v>是</v>
      </c>
      <c r="G736" s="150" t="str">
        <f t="shared" si="34"/>
        <v>项</v>
      </c>
    </row>
    <row r="737" ht="36" customHeight="1" spans="1:7">
      <c r="A737" s="440">
        <v>21016</v>
      </c>
      <c r="B737" s="298" t="s">
        <v>666</v>
      </c>
      <c r="C737" s="299">
        <f>IFERROR(VLOOKUP(A737,[3]表10支出预算!$A$4:$F$2222,5,FALSE),0)</f>
        <v>0</v>
      </c>
      <c r="D737" s="299">
        <f>IFERROR(VLOOKUP(A737,[3]表10支出预算!$A$4:$F$2222,6,FALSE),0)</f>
        <v>0</v>
      </c>
      <c r="E737" s="300">
        <f t="shared" si="35"/>
        <v>0</v>
      </c>
      <c r="F737" s="273" t="str">
        <f t="shared" si="33"/>
        <v>否</v>
      </c>
      <c r="G737" s="150" t="str">
        <f t="shared" si="34"/>
        <v>款</v>
      </c>
    </row>
    <row r="738" ht="36" customHeight="1" spans="1:7">
      <c r="A738" s="441">
        <v>2101601</v>
      </c>
      <c r="B738" s="302" t="s">
        <v>667</v>
      </c>
      <c r="C738" s="303">
        <f>IFERROR(VLOOKUP(A738,[3]表10支出预算!$A$4:$F$2222,5,FALSE),0)</f>
        <v>0</v>
      </c>
      <c r="D738" s="303">
        <f>IFERROR(VLOOKUP(A738,[3]表10支出预算!$A$4:$F$2222,6,FALSE),0)</f>
        <v>0</v>
      </c>
      <c r="E738" s="442">
        <f t="shared" si="35"/>
        <v>0</v>
      </c>
      <c r="F738" s="273" t="str">
        <f t="shared" si="33"/>
        <v>否</v>
      </c>
      <c r="G738" s="150" t="str">
        <f t="shared" si="34"/>
        <v>项</v>
      </c>
    </row>
    <row r="739" ht="36" customHeight="1" spans="1:7">
      <c r="A739" s="440">
        <v>21099</v>
      </c>
      <c r="B739" s="298" t="s">
        <v>668</v>
      </c>
      <c r="C739" s="299">
        <f>IFERROR(VLOOKUP(A739,[3]表10支出预算!$A$4:$F$2222,5,FALSE),0)</f>
        <v>33</v>
      </c>
      <c r="D739" s="299">
        <f>IFERROR(VLOOKUP(A739,[3]表10支出预算!$A$4:$F$2222,6,FALSE),0)</f>
        <v>46</v>
      </c>
      <c r="E739" s="300">
        <f t="shared" si="35"/>
        <v>0.394</v>
      </c>
      <c r="F739" s="273" t="str">
        <f t="shared" si="33"/>
        <v>是</v>
      </c>
      <c r="G739" s="150" t="str">
        <f t="shared" si="34"/>
        <v>款</v>
      </c>
    </row>
    <row r="740" ht="36" customHeight="1" spans="1:7">
      <c r="A740" s="445">
        <v>2109999</v>
      </c>
      <c r="B740" s="302" t="s">
        <v>669</v>
      </c>
      <c r="C740" s="303">
        <f>IFERROR(VLOOKUP(A740,[3]表10支出预算!$A$4:$F$2222,5,FALSE),0)</f>
        <v>33</v>
      </c>
      <c r="D740" s="303">
        <f>IFERROR(VLOOKUP(A740,[3]表10支出预算!$A$4:$F$2222,6,FALSE),0)</f>
        <v>46</v>
      </c>
      <c r="E740" s="442">
        <f t="shared" si="35"/>
        <v>0.394</v>
      </c>
      <c r="F740" s="273" t="str">
        <f t="shared" si="33"/>
        <v>是</v>
      </c>
      <c r="G740" s="150" t="str">
        <f t="shared" si="34"/>
        <v>项</v>
      </c>
    </row>
    <row r="741" ht="36" customHeight="1" spans="1:7">
      <c r="A741" s="446" t="s">
        <v>670</v>
      </c>
      <c r="B741" s="447" t="s">
        <v>277</v>
      </c>
      <c r="C741" s="448">
        <f>IFERROR(VLOOKUP(A741,[3]表10支出预算!$A$4:$F$2222,5,FALSE),0)</f>
        <v>0</v>
      </c>
      <c r="D741" s="448">
        <f>IFERROR(VLOOKUP(A741,[3]表10支出预算!$A$4:$F$2222,6,FALSE),0)</f>
        <v>0</v>
      </c>
      <c r="E741" s="300">
        <f t="shared" si="35"/>
        <v>0</v>
      </c>
      <c r="F741" s="273" t="str">
        <f t="shared" si="33"/>
        <v>否</v>
      </c>
      <c r="G741" s="150" t="str">
        <f t="shared" si="34"/>
        <v>项</v>
      </c>
    </row>
    <row r="742" ht="36" customHeight="1" spans="1:7">
      <c r="A742" s="446" t="s">
        <v>671</v>
      </c>
      <c r="B742" s="447" t="s">
        <v>353</v>
      </c>
      <c r="C742" s="448">
        <f>IFERROR(VLOOKUP(A742,[3]表10支出预算!$A$4:$F$2222,5,FALSE),0)</f>
        <v>0</v>
      </c>
      <c r="D742" s="448">
        <f>IFERROR(VLOOKUP(A742,[3]表10支出预算!$A$4:$F$2222,6,FALSE),0)</f>
        <v>0</v>
      </c>
      <c r="E742" s="300">
        <f t="shared" si="35"/>
        <v>0</v>
      </c>
      <c r="F742" s="273" t="str">
        <f t="shared" si="33"/>
        <v>否</v>
      </c>
      <c r="G742" s="150" t="str">
        <f t="shared" si="34"/>
        <v>项</v>
      </c>
    </row>
    <row r="743" ht="36" customHeight="1" spans="1:7">
      <c r="A743" s="440">
        <v>211</v>
      </c>
      <c r="B743" s="298" t="s">
        <v>87</v>
      </c>
      <c r="C743" s="299">
        <f>IFERROR(VLOOKUP(A743,[3]表10支出预算!$A$4:$F$2222,5,FALSE),0)</f>
        <v>8048</v>
      </c>
      <c r="D743" s="299">
        <f>IFERROR(VLOOKUP(A743,[3]表10支出预算!$A$4:$F$2222,6,FALSE),0)</f>
        <v>1787</v>
      </c>
      <c r="E743" s="300">
        <f t="shared" si="35"/>
        <v>-0.778</v>
      </c>
      <c r="F743" s="273" t="str">
        <f t="shared" si="33"/>
        <v>是</v>
      </c>
      <c r="G743" s="150" t="str">
        <f t="shared" si="34"/>
        <v>类</v>
      </c>
    </row>
    <row r="744" ht="36" customHeight="1" spans="1:7">
      <c r="A744" s="440">
        <v>21101</v>
      </c>
      <c r="B744" s="298" t="s">
        <v>672</v>
      </c>
      <c r="C744" s="299">
        <f>IFERROR(VLOOKUP(A744,[3]表10支出预算!$A$4:$F$2222,5,FALSE),0)</f>
        <v>570</v>
      </c>
      <c r="D744" s="299">
        <f>IFERROR(VLOOKUP(A744,[3]表10支出预算!$A$4:$F$2222,6,FALSE),0)</f>
        <v>81</v>
      </c>
      <c r="E744" s="300">
        <f t="shared" si="35"/>
        <v>-0.858</v>
      </c>
      <c r="F744" s="273" t="str">
        <f t="shared" si="33"/>
        <v>是</v>
      </c>
      <c r="G744" s="150" t="str">
        <f t="shared" si="34"/>
        <v>款</v>
      </c>
    </row>
    <row r="745" ht="36" customHeight="1" spans="1:7">
      <c r="A745" s="441">
        <v>2110101</v>
      </c>
      <c r="B745" s="302" t="s">
        <v>137</v>
      </c>
      <c r="C745" s="303">
        <f>IFERROR(VLOOKUP(A745,[3]表10支出预算!$A$4:$F$2222,5,FALSE),0)</f>
        <v>0</v>
      </c>
      <c r="D745" s="303">
        <f>IFERROR(VLOOKUP(A745,[3]表10支出预算!$A$4:$F$2222,6,FALSE),0)</f>
        <v>0</v>
      </c>
      <c r="E745" s="442">
        <f t="shared" si="35"/>
        <v>0</v>
      </c>
      <c r="F745" s="273" t="str">
        <f t="shared" si="33"/>
        <v>否</v>
      </c>
      <c r="G745" s="150" t="str">
        <f t="shared" si="34"/>
        <v>项</v>
      </c>
    </row>
    <row r="746" ht="36" customHeight="1" spans="1:7">
      <c r="A746" s="441">
        <v>2110102</v>
      </c>
      <c r="B746" s="302" t="s">
        <v>138</v>
      </c>
      <c r="C746" s="303">
        <f>IFERROR(VLOOKUP(A746,[3]表10支出预算!$A$4:$F$2222,5,FALSE),0)</f>
        <v>0</v>
      </c>
      <c r="D746" s="303">
        <f>IFERROR(VLOOKUP(A746,[3]表10支出预算!$A$4:$F$2222,6,FALSE),0)</f>
        <v>0</v>
      </c>
      <c r="E746" s="442">
        <f t="shared" si="35"/>
        <v>0</v>
      </c>
      <c r="F746" s="273" t="str">
        <f t="shared" si="33"/>
        <v>否</v>
      </c>
      <c r="G746" s="150" t="str">
        <f t="shared" si="34"/>
        <v>项</v>
      </c>
    </row>
    <row r="747" ht="36" customHeight="1" spans="1:7">
      <c r="A747" s="441">
        <v>2110103</v>
      </c>
      <c r="B747" s="302" t="s">
        <v>139</v>
      </c>
      <c r="C747" s="303">
        <f>IFERROR(VLOOKUP(A747,[3]表10支出预算!$A$4:$F$2222,5,FALSE),0)</f>
        <v>0</v>
      </c>
      <c r="D747" s="303">
        <f>IFERROR(VLOOKUP(A747,[3]表10支出预算!$A$4:$F$2222,6,FALSE),0)</f>
        <v>0</v>
      </c>
      <c r="E747" s="442">
        <f t="shared" si="35"/>
        <v>0</v>
      </c>
      <c r="F747" s="273" t="str">
        <f t="shared" si="33"/>
        <v>否</v>
      </c>
      <c r="G747" s="150" t="str">
        <f t="shared" si="34"/>
        <v>项</v>
      </c>
    </row>
    <row r="748" ht="36" customHeight="1" spans="1:7">
      <c r="A748" s="441">
        <v>2110104</v>
      </c>
      <c r="B748" s="302" t="s">
        <v>673</v>
      </c>
      <c r="C748" s="303">
        <f>IFERROR(VLOOKUP(A748,[3]表10支出预算!$A$4:$F$2222,5,FALSE),0)</f>
        <v>0</v>
      </c>
      <c r="D748" s="303">
        <f>IFERROR(VLOOKUP(A748,[3]表10支出预算!$A$4:$F$2222,6,FALSE),0)</f>
        <v>0</v>
      </c>
      <c r="E748" s="442">
        <f t="shared" si="35"/>
        <v>0</v>
      </c>
      <c r="F748" s="273" t="str">
        <f t="shared" si="33"/>
        <v>否</v>
      </c>
      <c r="G748" s="150" t="str">
        <f t="shared" si="34"/>
        <v>项</v>
      </c>
    </row>
    <row r="749" ht="36" customHeight="1" spans="1:7">
      <c r="A749" s="441">
        <v>2110105</v>
      </c>
      <c r="B749" s="302" t="s">
        <v>674</v>
      </c>
      <c r="C749" s="303">
        <f>IFERROR(VLOOKUP(A749,[3]表10支出预算!$A$4:$F$2222,5,FALSE),0)</f>
        <v>0</v>
      </c>
      <c r="D749" s="303">
        <f>IFERROR(VLOOKUP(A749,[3]表10支出预算!$A$4:$F$2222,6,FALSE),0)</f>
        <v>0</v>
      </c>
      <c r="E749" s="442">
        <f t="shared" si="35"/>
        <v>0</v>
      </c>
      <c r="F749" s="273" t="str">
        <f t="shared" si="33"/>
        <v>否</v>
      </c>
      <c r="G749" s="150" t="str">
        <f t="shared" si="34"/>
        <v>项</v>
      </c>
    </row>
    <row r="750" ht="36" customHeight="1" spans="1:7">
      <c r="A750" s="441">
        <v>2110106</v>
      </c>
      <c r="B750" s="302" t="s">
        <v>675</v>
      </c>
      <c r="C750" s="303">
        <f>IFERROR(VLOOKUP(A750,[3]表10支出预算!$A$4:$F$2222,5,FALSE),0)</f>
        <v>0</v>
      </c>
      <c r="D750" s="303">
        <f>IFERROR(VLOOKUP(A750,[3]表10支出预算!$A$4:$F$2222,6,FALSE),0)</f>
        <v>0</v>
      </c>
      <c r="E750" s="442">
        <f t="shared" si="35"/>
        <v>0</v>
      </c>
      <c r="F750" s="273" t="str">
        <f t="shared" si="33"/>
        <v>否</v>
      </c>
      <c r="G750" s="150" t="str">
        <f t="shared" si="34"/>
        <v>项</v>
      </c>
    </row>
    <row r="751" ht="36" customHeight="1" spans="1:7">
      <c r="A751" s="441">
        <v>2110107</v>
      </c>
      <c r="B751" s="302" t="s">
        <v>676</v>
      </c>
      <c r="C751" s="303">
        <f>IFERROR(VLOOKUP(A751,[3]表10支出预算!$A$4:$F$2222,5,FALSE),0)</f>
        <v>0</v>
      </c>
      <c r="D751" s="303">
        <f>IFERROR(VLOOKUP(A751,[3]表10支出预算!$A$4:$F$2222,6,FALSE),0)</f>
        <v>0</v>
      </c>
      <c r="E751" s="442">
        <f t="shared" si="35"/>
        <v>0</v>
      </c>
      <c r="F751" s="273" t="str">
        <f t="shared" si="33"/>
        <v>否</v>
      </c>
      <c r="G751" s="150" t="str">
        <f t="shared" si="34"/>
        <v>项</v>
      </c>
    </row>
    <row r="752" ht="36" customHeight="1" spans="1:7">
      <c r="A752" s="441">
        <v>2110108</v>
      </c>
      <c r="B752" s="302" t="s">
        <v>677</v>
      </c>
      <c r="C752" s="303">
        <f>IFERROR(VLOOKUP(A752,[3]表10支出预算!$A$4:$F$2222,5,FALSE),0)</f>
        <v>0</v>
      </c>
      <c r="D752" s="303">
        <f>IFERROR(VLOOKUP(A752,[3]表10支出预算!$A$4:$F$2222,6,FALSE),0)</f>
        <v>0</v>
      </c>
      <c r="E752" s="442">
        <f t="shared" si="35"/>
        <v>0</v>
      </c>
      <c r="F752" s="273" t="str">
        <f t="shared" si="33"/>
        <v>否</v>
      </c>
      <c r="G752" s="150" t="str">
        <f t="shared" si="34"/>
        <v>项</v>
      </c>
    </row>
    <row r="753" ht="36" customHeight="1" spans="1:7">
      <c r="A753" s="441">
        <v>2110199</v>
      </c>
      <c r="B753" s="302" t="s">
        <v>678</v>
      </c>
      <c r="C753" s="303">
        <f>IFERROR(VLOOKUP(A753,[3]表10支出预算!$A$4:$F$2222,5,FALSE),0)</f>
        <v>570</v>
      </c>
      <c r="D753" s="303">
        <f>IFERROR(VLOOKUP(A753,[3]表10支出预算!$A$4:$F$2222,6,FALSE),0)</f>
        <v>81</v>
      </c>
      <c r="E753" s="442">
        <f t="shared" si="35"/>
        <v>-0.858</v>
      </c>
      <c r="F753" s="273" t="str">
        <f t="shared" si="33"/>
        <v>是</v>
      </c>
      <c r="G753" s="150" t="str">
        <f t="shared" si="34"/>
        <v>项</v>
      </c>
    </row>
    <row r="754" ht="36" customHeight="1" spans="1:7">
      <c r="A754" s="440">
        <v>21102</v>
      </c>
      <c r="B754" s="298" t="s">
        <v>679</v>
      </c>
      <c r="C754" s="299">
        <f>IFERROR(VLOOKUP(A754,[3]表10支出预算!$A$4:$F$2222,5,FALSE),0)</f>
        <v>0</v>
      </c>
      <c r="D754" s="299">
        <f>IFERROR(VLOOKUP(A754,[3]表10支出预算!$A$4:$F$2222,6,FALSE),0)</f>
        <v>60</v>
      </c>
      <c r="E754" s="300">
        <f t="shared" si="35"/>
        <v>0</v>
      </c>
      <c r="F754" s="273" t="str">
        <f t="shared" si="33"/>
        <v>是</v>
      </c>
      <c r="G754" s="150" t="str">
        <f t="shared" si="34"/>
        <v>款</v>
      </c>
    </row>
    <row r="755" ht="36" customHeight="1" spans="1:7">
      <c r="A755" s="441">
        <v>2110203</v>
      </c>
      <c r="B755" s="302" t="s">
        <v>680</v>
      </c>
      <c r="C755" s="303">
        <f>IFERROR(VLOOKUP(A755,[3]表10支出预算!$A$4:$F$2222,5,FALSE),0)</f>
        <v>0</v>
      </c>
      <c r="D755" s="303">
        <f>IFERROR(VLOOKUP(A755,[3]表10支出预算!$A$4:$F$2222,6,FALSE),0)</f>
        <v>0</v>
      </c>
      <c r="E755" s="442">
        <f t="shared" si="35"/>
        <v>0</v>
      </c>
      <c r="F755" s="273" t="str">
        <f t="shared" si="33"/>
        <v>否</v>
      </c>
      <c r="G755" s="150" t="str">
        <f t="shared" si="34"/>
        <v>项</v>
      </c>
    </row>
    <row r="756" ht="36" customHeight="1" spans="1:7">
      <c r="A756" s="441">
        <v>2110204</v>
      </c>
      <c r="B756" s="302" t="s">
        <v>681</v>
      </c>
      <c r="C756" s="303">
        <f>IFERROR(VLOOKUP(A756,[3]表10支出预算!$A$4:$F$2222,5,FALSE),0)</f>
        <v>0</v>
      </c>
      <c r="D756" s="303">
        <f>IFERROR(VLOOKUP(A756,[3]表10支出预算!$A$4:$F$2222,6,FALSE),0)</f>
        <v>0</v>
      </c>
      <c r="E756" s="442">
        <f t="shared" si="35"/>
        <v>0</v>
      </c>
      <c r="F756" s="273" t="str">
        <f t="shared" si="33"/>
        <v>否</v>
      </c>
      <c r="G756" s="150" t="str">
        <f t="shared" si="34"/>
        <v>项</v>
      </c>
    </row>
    <row r="757" ht="36" customHeight="1" spans="1:7">
      <c r="A757" s="441">
        <v>2110299</v>
      </c>
      <c r="B757" s="302" t="s">
        <v>682</v>
      </c>
      <c r="C757" s="303">
        <f>IFERROR(VLOOKUP(A757,[3]表10支出预算!$A$4:$F$2222,5,FALSE),0)</f>
        <v>0</v>
      </c>
      <c r="D757" s="303">
        <f>IFERROR(VLOOKUP(A757,[3]表10支出预算!$A$4:$F$2222,6,FALSE),0)</f>
        <v>60</v>
      </c>
      <c r="E757" s="442">
        <f t="shared" si="35"/>
        <v>0</v>
      </c>
      <c r="F757" s="273" t="str">
        <f t="shared" si="33"/>
        <v>是</v>
      </c>
      <c r="G757" s="150" t="str">
        <f t="shared" si="34"/>
        <v>项</v>
      </c>
    </row>
    <row r="758" ht="36" customHeight="1" spans="1:7">
      <c r="A758" s="440">
        <v>21103</v>
      </c>
      <c r="B758" s="298" t="s">
        <v>683</v>
      </c>
      <c r="C758" s="299">
        <f>IFERROR(VLOOKUP(A758,[3]表10支出预算!$A$4:$F$2222,5,FALSE),0)</f>
        <v>6122</v>
      </c>
      <c r="D758" s="299">
        <f>IFERROR(VLOOKUP(A758,[3]表10支出预算!$A$4:$F$2222,6,FALSE),0)</f>
        <v>275</v>
      </c>
      <c r="E758" s="300">
        <f t="shared" si="35"/>
        <v>-0.955</v>
      </c>
      <c r="F758" s="273" t="str">
        <f t="shared" si="33"/>
        <v>是</v>
      </c>
      <c r="G758" s="150" t="str">
        <f t="shared" si="34"/>
        <v>款</v>
      </c>
    </row>
    <row r="759" ht="36" customHeight="1" spans="1:7">
      <c r="A759" s="441">
        <v>2110301</v>
      </c>
      <c r="B759" s="302" t="s">
        <v>684</v>
      </c>
      <c r="C759" s="303">
        <f>IFERROR(VLOOKUP(A759,[3]表10支出预算!$A$4:$F$2222,5,FALSE),0)</f>
        <v>0</v>
      </c>
      <c r="D759" s="303">
        <f>IFERROR(VLOOKUP(A759,[3]表10支出预算!$A$4:$F$2222,6,FALSE),0)</f>
        <v>0</v>
      </c>
      <c r="E759" s="442">
        <f t="shared" si="35"/>
        <v>0</v>
      </c>
      <c r="F759" s="273" t="str">
        <f t="shared" si="33"/>
        <v>否</v>
      </c>
      <c r="G759" s="150" t="str">
        <f t="shared" si="34"/>
        <v>项</v>
      </c>
    </row>
    <row r="760" ht="36" customHeight="1" spans="1:7">
      <c r="A760" s="441">
        <v>2110302</v>
      </c>
      <c r="B760" s="302" t="s">
        <v>685</v>
      </c>
      <c r="C760" s="303">
        <f>IFERROR(VLOOKUP(A760,[3]表10支出预算!$A$4:$F$2222,5,FALSE),0)</f>
        <v>5922</v>
      </c>
      <c r="D760" s="303">
        <f>IFERROR(VLOOKUP(A760,[3]表10支出预算!$A$4:$F$2222,6,FALSE),0)</f>
        <v>220</v>
      </c>
      <c r="E760" s="442">
        <f t="shared" si="35"/>
        <v>-0.963</v>
      </c>
      <c r="F760" s="273" t="str">
        <f t="shared" si="33"/>
        <v>是</v>
      </c>
      <c r="G760" s="150" t="str">
        <f t="shared" si="34"/>
        <v>项</v>
      </c>
    </row>
    <row r="761" ht="36" customHeight="1" spans="1:7">
      <c r="A761" s="441">
        <v>2110303</v>
      </c>
      <c r="B761" s="302" t="s">
        <v>686</v>
      </c>
      <c r="C761" s="303">
        <f>IFERROR(VLOOKUP(A761,[3]表10支出预算!$A$4:$F$2222,5,FALSE),0)</f>
        <v>0</v>
      </c>
      <c r="D761" s="303">
        <f>IFERROR(VLOOKUP(A761,[3]表10支出预算!$A$4:$F$2222,6,FALSE),0)</f>
        <v>0</v>
      </c>
      <c r="E761" s="442">
        <f t="shared" si="35"/>
        <v>0</v>
      </c>
      <c r="F761" s="273" t="str">
        <f t="shared" si="33"/>
        <v>否</v>
      </c>
      <c r="G761" s="150" t="str">
        <f t="shared" si="34"/>
        <v>项</v>
      </c>
    </row>
    <row r="762" ht="36" customHeight="1" spans="1:7">
      <c r="A762" s="441">
        <v>2110304</v>
      </c>
      <c r="B762" s="302" t="s">
        <v>687</v>
      </c>
      <c r="C762" s="303">
        <f>IFERROR(VLOOKUP(A762,[3]表10支出预算!$A$4:$F$2222,5,FALSE),0)</f>
        <v>200</v>
      </c>
      <c r="D762" s="303">
        <f>IFERROR(VLOOKUP(A762,[3]表10支出预算!$A$4:$F$2222,6,FALSE),0)</f>
        <v>0</v>
      </c>
      <c r="E762" s="442">
        <f t="shared" si="35"/>
        <v>-1</v>
      </c>
      <c r="F762" s="273" t="str">
        <f t="shared" si="33"/>
        <v>是</v>
      </c>
      <c r="G762" s="150" t="str">
        <f t="shared" si="34"/>
        <v>项</v>
      </c>
    </row>
    <row r="763" ht="36" customHeight="1" spans="1:7">
      <c r="A763" s="441">
        <v>2110305</v>
      </c>
      <c r="B763" s="302" t="s">
        <v>688</v>
      </c>
      <c r="C763" s="303">
        <f>IFERROR(VLOOKUP(A763,[3]表10支出预算!$A$4:$F$2222,5,FALSE),0)</f>
        <v>0</v>
      </c>
      <c r="D763" s="303">
        <f>IFERROR(VLOOKUP(A763,[3]表10支出预算!$A$4:$F$2222,6,FALSE),0)</f>
        <v>0</v>
      </c>
      <c r="E763" s="442">
        <f t="shared" si="35"/>
        <v>0</v>
      </c>
      <c r="F763" s="273" t="str">
        <f t="shared" si="33"/>
        <v>否</v>
      </c>
      <c r="G763" s="150" t="str">
        <f t="shared" si="34"/>
        <v>项</v>
      </c>
    </row>
    <row r="764" ht="36" customHeight="1" spans="1:7">
      <c r="A764" s="441">
        <v>2110306</v>
      </c>
      <c r="B764" s="302" t="s">
        <v>689</v>
      </c>
      <c r="C764" s="303">
        <f>IFERROR(VLOOKUP(A764,[3]表10支出预算!$A$4:$F$2222,5,FALSE),0)</f>
        <v>0</v>
      </c>
      <c r="D764" s="303">
        <f>IFERROR(VLOOKUP(A764,[3]表10支出预算!$A$4:$F$2222,6,FALSE),0)</f>
        <v>0</v>
      </c>
      <c r="E764" s="442">
        <f t="shared" si="35"/>
        <v>0</v>
      </c>
      <c r="F764" s="273" t="str">
        <f t="shared" si="33"/>
        <v>否</v>
      </c>
      <c r="G764" s="150" t="str">
        <f t="shared" si="34"/>
        <v>项</v>
      </c>
    </row>
    <row r="765" ht="36" customHeight="1" spans="1:7">
      <c r="A765" s="450">
        <v>2110307</v>
      </c>
      <c r="B765" s="302" t="s">
        <v>690</v>
      </c>
      <c r="C765" s="303">
        <f>IFERROR(VLOOKUP(A765,[3]表10支出预算!$A$4:$F$2222,5,FALSE),0)</f>
        <v>0</v>
      </c>
      <c r="D765" s="303">
        <f>IFERROR(VLOOKUP(A765,[3]表10支出预算!$A$4:$F$2222,6,FALSE),0)</f>
        <v>0</v>
      </c>
      <c r="E765" s="442">
        <f t="shared" si="35"/>
        <v>0</v>
      </c>
      <c r="F765" s="273" t="str">
        <f t="shared" si="33"/>
        <v>否</v>
      </c>
      <c r="G765" s="150" t="str">
        <f t="shared" si="34"/>
        <v>项</v>
      </c>
    </row>
    <row r="766" ht="36" customHeight="1" spans="1:7">
      <c r="A766" s="441">
        <v>2110399</v>
      </c>
      <c r="B766" s="302" t="s">
        <v>691</v>
      </c>
      <c r="C766" s="303">
        <f>IFERROR(VLOOKUP(A766,[3]表10支出预算!$A$4:$F$2222,5,FALSE),0)</f>
        <v>0</v>
      </c>
      <c r="D766" s="303">
        <f>IFERROR(VLOOKUP(A766,[3]表10支出预算!$A$4:$F$2222,6,FALSE),0)</f>
        <v>55</v>
      </c>
      <c r="E766" s="442">
        <f t="shared" si="35"/>
        <v>0</v>
      </c>
      <c r="F766" s="273" t="str">
        <f t="shared" si="33"/>
        <v>是</v>
      </c>
      <c r="G766" s="150" t="str">
        <f t="shared" si="34"/>
        <v>项</v>
      </c>
    </row>
    <row r="767" ht="36" customHeight="1" spans="1:7">
      <c r="A767" s="440">
        <v>21104</v>
      </c>
      <c r="B767" s="298" t="s">
        <v>692</v>
      </c>
      <c r="C767" s="299">
        <f>IFERROR(VLOOKUP(A767,[3]表10支出预算!$A$4:$F$2222,5,FALSE),0)</f>
        <v>847</v>
      </c>
      <c r="D767" s="299">
        <f>IFERROR(VLOOKUP(A767,[3]表10支出预算!$A$4:$F$2222,6,FALSE),0)</f>
        <v>1279</v>
      </c>
      <c r="E767" s="300">
        <f t="shared" si="35"/>
        <v>0.51</v>
      </c>
      <c r="F767" s="273" t="str">
        <f t="shared" si="33"/>
        <v>是</v>
      </c>
      <c r="G767" s="150" t="str">
        <f t="shared" si="34"/>
        <v>款</v>
      </c>
    </row>
    <row r="768" ht="36" customHeight="1" spans="1:7">
      <c r="A768" s="441">
        <v>2110401</v>
      </c>
      <c r="B768" s="302" t="s">
        <v>693</v>
      </c>
      <c r="C768" s="303">
        <f>IFERROR(VLOOKUP(A768,[3]表10支出预算!$A$4:$F$2222,5,FALSE),0)</f>
        <v>0</v>
      </c>
      <c r="D768" s="303">
        <f>IFERROR(VLOOKUP(A768,[3]表10支出预算!$A$4:$F$2222,6,FALSE),0)</f>
        <v>0</v>
      </c>
      <c r="E768" s="442">
        <f t="shared" si="35"/>
        <v>0</v>
      </c>
      <c r="F768" s="273" t="str">
        <f t="shared" si="33"/>
        <v>否</v>
      </c>
      <c r="G768" s="150" t="str">
        <f t="shared" si="34"/>
        <v>项</v>
      </c>
    </row>
    <row r="769" ht="36" customHeight="1" spans="1:7">
      <c r="A769" s="441">
        <v>2110402</v>
      </c>
      <c r="B769" s="302" t="s">
        <v>694</v>
      </c>
      <c r="C769" s="303">
        <f>IFERROR(VLOOKUP(A769,[3]表10支出预算!$A$4:$F$2222,5,FALSE),0)</f>
        <v>510</v>
      </c>
      <c r="D769" s="303">
        <f>IFERROR(VLOOKUP(A769,[3]表10支出预算!$A$4:$F$2222,6,FALSE),0)</f>
        <v>650</v>
      </c>
      <c r="E769" s="442">
        <f t="shared" si="35"/>
        <v>0.275</v>
      </c>
      <c r="F769" s="273" t="str">
        <f t="shared" si="33"/>
        <v>是</v>
      </c>
      <c r="G769" s="150" t="str">
        <f t="shared" si="34"/>
        <v>项</v>
      </c>
    </row>
    <row r="770" ht="36" customHeight="1" spans="1:7">
      <c r="A770" s="441">
        <v>2110404</v>
      </c>
      <c r="B770" s="302" t="s">
        <v>695</v>
      </c>
      <c r="C770" s="303">
        <f>IFERROR(VLOOKUP(A770,[3]表10支出预算!$A$4:$F$2222,5,FALSE),0)</f>
        <v>0</v>
      </c>
      <c r="D770" s="303">
        <f>IFERROR(VLOOKUP(A770,[3]表10支出预算!$A$4:$F$2222,6,FALSE),0)</f>
        <v>0</v>
      </c>
      <c r="E770" s="442">
        <f t="shared" si="35"/>
        <v>0</v>
      </c>
      <c r="F770" s="273" t="str">
        <f t="shared" si="33"/>
        <v>否</v>
      </c>
      <c r="G770" s="150" t="str">
        <f t="shared" si="34"/>
        <v>项</v>
      </c>
    </row>
    <row r="771" ht="36" customHeight="1" spans="1:7">
      <c r="A771" s="441">
        <v>2110499</v>
      </c>
      <c r="B771" s="302" t="s">
        <v>696</v>
      </c>
      <c r="C771" s="303">
        <f>IFERROR(VLOOKUP(A771,[3]表10支出预算!$A$4:$F$2222,5,FALSE),0)</f>
        <v>331</v>
      </c>
      <c r="D771" s="303">
        <f>IFERROR(VLOOKUP(A771,[3]表10支出预算!$A$4:$F$2222,6,FALSE),0)</f>
        <v>585</v>
      </c>
      <c r="E771" s="442">
        <f t="shared" si="35"/>
        <v>0.767</v>
      </c>
      <c r="F771" s="273" t="str">
        <f t="shared" si="33"/>
        <v>是</v>
      </c>
      <c r="G771" s="150" t="str">
        <f t="shared" si="34"/>
        <v>项</v>
      </c>
    </row>
    <row r="772" ht="36" customHeight="1" spans="1:7">
      <c r="A772" s="440">
        <v>21105</v>
      </c>
      <c r="B772" s="298" t="s">
        <v>697</v>
      </c>
      <c r="C772" s="299">
        <f>IFERROR(VLOOKUP(A772,[3]表10支出预算!$A$4:$F$2222,5,FALSE),0)</f>
        <v>169</v>
      </c>
      <c r="D772" s="299">
        <f>IFERROR(VLOOKUP(A772,[3]表10支出预算!$A$4:$F$2222,6,FALSE),0)</f>
        <v>72</v>
      </c>
      <c r="E772" s="300">
        <f t="shared" si="35"/>
        <v>-0.574</v>
      </c>
      <c r="F772" s="273" t="str">
        <f t="shared" ref="F772:F835" si="36">IF(LEN(A772)=3,"是",IF(B772&lt;&gt;"",IF(SUM(C772:D772)&lt;&gt;0,"是","否"),"是"))</f>
        <v>是</v>
      </c>
      <c r="G772" s="150" t="str">
        <f t="shared" ref="G772:G835" si="37">IF(LEN(A772)=3,"类",IF(LEN(A772)=5,"款","项"))</f>
        <v>款</v>
      </c>
    </row>
    <row r="773" ht="36" customHeight="1" spans="1:7">
      <c r="A773" s="441">
        <v>2110501</v>
      </c>
      <c r="B773" s="302" t="s">
        <v>698</v>
      </c>
      <c r="C773" s="303">
        <f>IFERROR(VLOOKUP(A773,[3]表10支出预算!$A$4:$F$2222,5,FALSE),0)</f>
        <v>2</v>
      </c>
      <c r="D773" s="303">
        <f>IFERROR(VLOOKUP(A773,[3]表10支出预算!$A$4:$F$2222,6,FALSE),0)</f>
        <v>2</v>
      </c>
      <c r="E773" s="442">
        <f t="shared" ref="E773:E836" si="38">IF(C773=0,0,(D773-C773)/C773)</f>
        <v>0</v>
      </c>
      <c r="F773" s="273" t="str">
        <f t="shared" si="36"/>
        <v>是</v>
      </c>
      <c r="G773" s="150" t="str">
        <f t="shared" si="37"/>
        <v>项</v>
      </c>
    </row>
    <row r="774" ht="36" customHeight="1" spans="1:7">
      <c r="A774" s="441">
        <v>2110502</v>
      </c>
      <c r="B774" s="302" t="s">
        <v>699</v>
      </c>
      <c r="C774" s="303">
        <f>IFERROR(VLOOKUP(A774,[3]表10支出预算!$A$4:$F$2222,5,FALSE),0)</f>
        <v>67</v>
      </c>
      <c r="D774" s="303">
        <f>IFERROR(VLOOKUP(A774,[3]表10支出预算!$A$4:$F$2222,6,FALSE),0)</f>
        <v>70</v>
      </c>
      <c r="E774" s="442">
        <f t="shared" si="38"/>
        <v>0.045</v>
      </c>
      <c r="F774" s="273" t="str">
        <f t="shared" si="36"/>
        <v>是</v>
      </c>
      <c r="G774" s="150" t="str">
        <f t="shared" si="37"/>
        <v>项</v>
      </c>
    </row>
    <row r="775" ht="36" customHeight="1" spans="1:7">
      <c r="A775" s="441">
        <v>2110503</v>
      </c>
      <c r="B775" s="302" t="s">
        <v>700</v>
      </c>
      <c r="C775" s="303">
        <f>IFERROR(VLOOKUP(A775,[3]表10支出预算!$A$4:$F$2222,5,FALSE),0)</f>
        <v>0</v>
      </c>
      <c r="D775" s="303">
        <f>IFERROR(VLOOKUP(A775,[3]表10支出预算!$A$4:$F$2222,6,FALSE),0)</f>
        <v>0</v>
      </c>
      <c r="E775" s="442">
        <f t="shared" si="38"/>
        <v>0</v>
      </c>
      <c r="F775" s="273" t="str">
        <f t="shared" si="36"/>
        <v>否</v>
      </c>
      <c r="G775" s="150" t="str">
        <f t="shared" si="37"/>
        <v>项</v>
      </c>
    </row>
    <row r="776" ht="36" customHeight="1" spans="1:7">
      <c r="A776" s="441">
        <v>2110506</v>
      </c>
      <c r="B776" s="302" t="s">
        <v>701</v>
      </c>
      <c r="C776" s="303">
        <f>IFERROR(VLOOKUP(A776,[3]表10支出预算!$A$4:$F$2222,5,FALSE),0)</f>
        <v>0</v>
      </c>
      <c r="D776" s="303">
        <f>IFERROR(VLOOKUP(A776,[3]表10支出预算!$A$4:$F$2222,6,FALSE),0)</f>
        <v>0</v>
      </c>
      <c r="E776" s="442">
        <f t="shared" si="38"/>
        <v>0</v>
      </c>
      <c r="F776" s="273" t="str">
        <f t="shared" si="36"/>
        <v>否</v>
      </c>
      <c r="G776" s="150" t="str">
        <f t="shared" si="37"/>
        <v>项</v>
      </c>
    </row>
    <row r="777" ht="36" customHeight="1" spans="1:7">
      <c r="A777" s="441">
        <v>2110507</v>
      </c>
      <c r="B777" s="302" t="s">
        <v>702</v>
      </c>
      <c r="C777" s="303">
        <f>IFERROR(VLOOKUP(A777,[3]表10支出预算!$A$4:$F$2222,5,FALSE),0)</f>
        <v>100</v>
      </c>
      <c r="D777" s="303">
        <f>IFERROR(VLOOKUP(A777,[3]表10支出预算!$A$4:$F$2222,6,FALSE),0)</f>
        <v>0</v>
      </c>
      <c r="E777" s="442">
        <f t="shared" si="38"/>
        <v>-1</v>
      </c>
      <c r="F777" s="273" t="str">
        <f t="shared" si="36"/>
        <v>是</v>
      </c>
      <c r="G777" s="150" t="str">
        <f t="shared" si="37"/>
        <v>项</v>
      </c>
    </row>
    <row r="778" ht="36" customHeight="1" spans="1:7">
      <c r="A778" s="441">
        <v>2110599</v>
      </c>
      <c r="B778" s="302" t="s">
        <v>703</v>
      </c>
      <c r="C778" s="303">
        <f>IFERROR(VLOOKUP(A778,[3]表10支出预算!$A$4:$F$2222,5,FALSE),0)</f>
        <v>0</v>
      </c>
      <c r="D778" s="303">
        <f>IFERROR(VLOOKUP(A778,[3]表10支出预算!$A$4:$F$2222,6,FALSE),0)</f>
        <v>0</v>
      </c>
      <c r="E778" s="442">
        <f t="shared" si="38"/>
        <v>0</v>
      </c>
      <c r="F778" s="273" t="str">
        <f t="shared" si="36"/>
        <v>否</v>
      </c>
      <c r="G778" s="150" t="str">
        <f t="shared" si="37"/>
        <v>项</v>
      </c>
    </row>
    <row r="779" ht="36" customHeight="1" spans="1:7">
      <c r="A779" s="440">
        <v>21106</v>
      </c>
      <c r="B779" s="298" t="s">
        <v>704</v>
      </c>
      <c r="C779" s="299">
        <f>IFERROR(VLOOKUP(A779,[3]表10支出预算!$A$4:$F$2222,5,FALSE),0)</f>
        <v>0</v>
      </c>
      <c r="D779" s="299">
        <f>IFERROR(VLOOKUP(A779,[3]表10支出预算!$A$4:$F$2222,6,FALSE),0)</f>
        <v>0</v>
      </c>
      <c r="E779" s="300">
        <f t="shared" si="38"/>
        <v>0</v>
      </c>
      <c r="F779" s="273" t="str">
        <f t="shared" si="36"/>
        <v>否</v>
      </c>
      <c r="G779" s="150" t="str">
        <f t="shared" si="37"/>
        <v>款</v>
      </c>
    </row>
    <row r="780" ht="36" customHeight="1" spans="1:7">
      <c r="A780" s="441">
        <v>2110602</v>
      </c>
      <c r="B780" s="302" t="s">
        <v>705</v>
      </c>
      <c r="C780" s="303">
        <f>IFERROR(VLOOKUP(A780,[3]表10支出预算!$A$4:$F$2222,5,FALSE),0)</f>
        <v>0</v>
      </c>
      <c r="D780" s="303">
        <f>IFERROR(VLOOKUP(A780,[3]表10支出预算!$A$4:$F$2222,6,FALSE),0)</f>
        <v>0</v>
      </c>
      <c r="E780" s="442">
        <f t="shared" si="38"/>
        <v>0</v>
      </c>
      <c r="F780" s="273" t="str">
        <f t="shared" si="36"/>
        <v>否</v>
      </c>
      <c r="G780" s="150" t="str">
        <f t="shared" si="37"/>
        <v>项</v>
      </c>
    </row>
    <row r="781" ht="36" customHeight="1" spans="1:7">
      <c r="A781" s="441">
        <v>2110603</v>
      </c>
      <c r="B781" s="302" t="s">
        <v>706</v>
      </c>
      <c r="C781" s="303">
        <f>IFERROR(VLOOKUP(A781,[3]表10支出预算!$A$4:$F$2222,5,FALSE),0)</f>
        <v>0</v>
      </c>
      <c r="D781" s="303">
        <f>IFERROR(VLOOKUP(A781,[3]表10支出预算!$A$4:$F$2222,6,FALSE),0)</f>
        <v>0</v>
      </c>
      <c r="E781" s="442">
        <f t="shared" si="38"/>
        <v>0</v>
      </c>
      <c r="F781" s="273" t="str">
        <f t="shared" si="36"/>
        <v>否</v>
      </c>
      <c r="G781" s="150" t="str">
        <f t="shared" si="37"/>
        <v>项</v>
      </c>
    </row>
    <row r="782" ht="36" customHeight="1" spans="1:7">
      <c r="A782" s="441">
        <v>2110604</v>
      </c>
      <c r="B782" s="302" t="s">
        <v>707</v>
      </c>
      <c r="C782" s="303">
        <f>IFERROR(VLOOKUP(A782,[3]表10支出预算!$A$4:$F$2222,5,FALSE),0)</f>
        <v>0</v>
      </c>
      <c r="D782" s="303">
        <f>IFERROR(VLOOKUP(A782,[3]表10支出预算!$A$4:$F$2222,6,FALSE),0)</f>
        <v>0</v>
      </c>
      <c r="E782" s="442">
        <f t="shared" si="38"/>
        <v>0</v>
      </c>
      <c r="F782" s="273" t="str">
        <f t="shared" si="36"/>
        <v>否</v>
      </c>
      <c r="G782" s="150" t="str">
        <f t="shared" si="37"/>
        <v>项</v>
      </c>
    </row>
    <row r="783" ht="36" customHeight="1" spans="1:7">
      <c r="A783" s="441">
        <v>2110605</v>
      </c>
      <c r="B783" s="302" t="s">
        <v>708</v>
      </c>
      <c r="C783" s="303">
        <f>IFERROR(VLOOKUP(A783,[3]表10支出预算!$A$4:$F$2222,5,FALSE),0)</f>
        <v>0</v>
      </c>
      <c r="D783" s="303">
        <f>IFERROR(VLOOKUP(A783,[3]表10支出预算!$A$4:$F$2222,6,FALSE),0)</f>
        <v>0</v>
      </c>
      <c r="E783" s="442">
        <f t="shared" si="38"/>
        <v>0</v>
      </c>
      <c r="F783" s="273" t="str">
        <f t="shared" si="36"/>
        <v>否</v>
      </c>
      <c r="G783" s="150" t="str">
        <f t="shared" si="37"/>
        <v>项</v>
      </c>
    </row>
    <row r="784" ht="36" customHeight="1" spans="1:7">
      <c r="A784" s="441">
        <v>2110699</v>
      </c>
      <c r="B784" s="302" t="s">
        <v>709</v>
      </c>
      <c r="C784" s="303">
        <f>IFERROR(VLOOKUP(A784,[3]表10支出预算!$A$4:$F$2222,5,FALSE),0)</f>
        <v>0</v>
      </c>
      <c r="D784" s="303">
        <f>IFERROR(VLOOKUP(A784,[3]表10支出预算!$A$4:$F$2222,6,FALSE),0)</f>
        <v>0</v>
      </c>
      <c r="E784" s="442">
        <f t="shared" si="38"/>
        <v>0</v>
      </c>
      <c r="F784" s="273" t="str">
        <f t="shared" si="36"/>
        <v>否</v>
      </c>
      <c r="G784" s="150" t="str">
        <f t="shared" si="37"/>
        <v>项</v>
      </c>
    </row>
    <row r="785" ht="36" customHeight="1" spans="1:7">
      <c r="A785" s="440">
        <v>21107</v>
      </c>
      <c r="B785" s="298" t="s">
        <v>710</v>
      </c>
      <c r="C785" s="299">
        <f>IFERROR(VLOOKUP(A785,[3]表10支出预算!$A$4:$F$2222,5,FALSE),0)</f>
        <v>0</v>
      </c>
      <c r="D785" s="299">
        <f>IFERROR(VLOOKUP(A785,[3]表10支出预算!$A$4:$F$2222,6,FALSE),0)</f>
        <v>0</v>
      </c>
      <c r="E785" s="300">
        <f t="shared" si="38"/>
        <v>0</v>
      </c>
      <c r="F785" s="273" t="str">
        <f t="shared" si="36"/>
        <v>否</v>
      </c>
      <c r="G785" s="150" t="str">
        <f t="shared" si="37"/>
        <v>款</v>
      </c>
    </row>
    <row r="786" ht="36" customHeight="1" spans="1:7">
      <c r="A786" s="441">
        <v>2110704</v>
      </c>
      <c r="B786" s="302" t="s">
        <v>711</v>
      </c>
      <c r="C786" s="303">
        <f>IFERROR(VLOOKUP(A786,[3]表10支出预算!$A$4:$F$2222,5,FALSE),0)</f>
        <v>0</v>
      </c>
      <c r="D786" s="303">
        <f>IFERROR(VLOOKUP(A786,[3]表10支出预算!$A$4:$F$2222,6,FALSE),0)</f>
        <v>0</v>
      </c>
      <c r="E786" s="442">
        <f t="shared" si="38"/>
        <v>0</v>
      </c>
      <c r="F786" s="273" t="str">
        <f t="shared" si="36"/>
        <v>否</v>
      </c>
      <c r="G786" s="150" t="str">
        <f t="shared" si="37"/>
        <v>项</v>
      </c>
    </row>
    <row r="787" ht="36" customHeight="1" spans="1:7">
      <c r="A787" s="441">
        <v>2110799</v>
      </c>
      <c r="B787" s="302" t="s">
        <v>712</v>
      </c>
      <c r="C787" s="303">
        <f>IFERROR(VLOOKUP(A787,[3]表10支出预算!$A$4:$F$2222,5,FALSE),0)</f>
        <v>0</v>
      </c>
      <c r="D787" s="303">
        <f>IFERROR(VLOOKUP(A787,[3]表10支出预算!$A$4:$F$2222,6,FALSE),0)</f>
        <v>0</v>
      </c>
      <c r="E787" s="442">
        <f t="shared" si="38"/>
        <v>0</v>
      </c>
      <c r="F787" s="273" t="str">
        <f t="shared" si="36"/>
        <v>否</v>
      </c>
      <c r="G787" s="150" t="str">
        <f t="shared" si="37"/>
        <v>项</v>
      </c>
    </row>
    <row r="788" ht="36" customHeight="1" spans="1:7">
      <c r="A788" s="440">
        <v>21108</v>
      </c>
      <c r="B788" s="298" t="s">
        <v>713</v>
      </c>
      <c r="C788" s="299">
        <f>IFERROR(VLOOKUP(A788,[3]表10支出预算!$A$4:$F$2222,5,FALSE),0)</f>
        <v>0</v>
      </c>
      <c r="D788" s="299">
        <f>IFERROR(VLOOKUP(A788,[3]表10支出预算!$A$4:$F$2222,6,FALSE),0)</f>
        <v>0</v>
      </c>
      <c r="E788" s="300">
        <f t="shared" si="38"/>
        <v>0</v>
      </c>
      <c r="F788" s="273" t="str">
        <f t="shared" si="36"/>
        <v>否</v>
      </c>
      <c r="G788" s="150" t="str">
        <f t="shared" si="37"/>
        <v>款</v>
      </c>
    </row>
    <row r="789" ht="36" customHeight="1" spans="1:7">
      <c r="A789" s="441">
        <v>2110804</v>
      </c>
      <c r="B789" s="302" t="s">
        <v>714</v>
      </c>
      <c r="C789" s="303">
        <f>IFERROR(VLOOKUP(A789,[3]表10支出预算!$A$4:$F$2222,5,FALSE),0)</f>
        <v>0</v>
      </c>
      <c r="D789" s="303">
        <f>IFERROR(VLOOKUP(A789,[3]表10支出预算!$A$4:$F$2222,6,FALSE),0)</f>
        <v>0</v>
      </c>
      <c r="E789" s="442">
        <f t="shared" si="38"/>
        <v>0</v>
      </c>
      <c r="F789" s="273" t="str">
        <f t="shared" si="36"/>
        <v>否</v>
      </c>
      <c r="G789" s="150" t="str">
        <f t="shared" si="37"/>
        <v>项</v>
      </c>
    </row>
    <row r="790" ht="36" customHeight="1" spans="1:7">
      <c r="A790" s="441">
        <v>2110899</v>
      </c>
      <c r="B790" s="302" t="s">
        <v>715</v>
      </c>
      <c r="C790" s="303">
        <f>IFERROR(VLOOKUP(A790,[3]表10支出预算!$A$4:$F$2222,5,FALSE),0)</f>
        <v>0</v>
      </c>
      <c r="D790" s="303">
        <f>IFERROR(VLOOKUP(A790,[3]表10支出预算!$A$4:$F$2222,6,FALSE),0)</f>
        <v>0</v>
      </c>
      <c r="E790" s="442">
        <f t="shared" si="38"/>
        <v>0</v>
      </c>
      <c r="F790" s="273" t="str">
        <f t="shared" si="36"/>
        <v>否</v>
      </c>
      <c r="G790" s="150" t="str">
        <f t="shared" si="37"/>
        <v>项</v>
      </c>
    </row>
    <row r="791" ht="36" customHeight="1" spans="1:7">
      <c r="A791" s="440">
        <v>21109</v>
      </c>
      <c r="B791" s="298" t="s">
        <v>716</v>
      </c>
      <c r="C791" s="299">
        <f>IFERROR(VLOOKUP(A791,[3]表10支出预算!$A$4:$F$2222,5,FALSE),0)</f>
        <v>0</v>
      </c>
      <c r="D791" s="299">
        <f>IFERROR(VLOOKUP(A791,[3]表10支出预算!$A$4:$F$2222,6,FALSE),0)</f>
        <v>0</v>
      </c>
      <c r="E791" s="300">
        <f t="shared" si="38"/>
        <v>0</v>
      </c>
      <c r="F791" s="273" t="str">
        <f t="shared" si="36"/>
        <v>否</v>
      </c>
      <c r="G791" s="150" t="str">
        <f t="shared" si="37"/>
        <v>款</v>
      </c>
    </row>
    <row r="792" ht="36" customHeight="1" spans="1:7">
      <c r="A792" s="445">
        <v>2110901</v>
      </c>
      <c r="B792" s="454" t="s">
        <v>717</v>
      </c>
      <c r="C792" s="303">
        <f>IFERROR(VLOOKUP(A792,[3]表10支出预算!$A$4:$F$2222,5,FALSE),0)</f>
        <v>0</v>
      </c>
      <c r="D792" s="303">
        <f>IFERROR(VLOOKUP(A792,[3]表10支出预算!$A$4:$F$2222,6,FALSE),0)</f>
        <v>0</v>
      </c>
      <c r="E792" s="442">
        <f t="shared" si="38"/>
        <v>0</v>
      </c>
      <c r="F792" s="273" t="str">
        <f t="shared" si="36"/>
        <v>否</v>
      </c>
      <c r="G792" s="150" t="str">
        <f t="shared" si="37"/>
        <v>项</v>
      </c>
    </row>
    <row r="793" ht="36" customHeight="1" spans="1:7">
      <c r="A793" s="440">
        <v>21110</v>
      </c>
      <c r="B793" s="298" t="s">
        <v>718</v>
      </c>
      <c r="C793" s="299">
        <f>IFERROR(VLOOKUP(A793,[3]表10支出预算!$A$4:$F$2222,5,FALSE),0)</f>
        <v>0</v>
      </c>
      <c r="D793" s="299">
        <f>IFERROR(VLOOKUP(A793,[3]表10支出预算!$A$4:$F$2222,6,FALSE),0)</f>
        <v>0</v>
      </c>
      <c r="E793" s="300">
        <f t="shared" si="38"/>
        <v>0</v>
      </c>
      <c r="F793" s="273" t="str">
        <f t="shared" si="36"/>
        <v>否</v>
      </c>
      <c r="G793" s="150" t="str">
        <f t="shared" si="37"/>
        <v>款</v>
      </c>
    </row>
    <row r="794" ht="36" customHeight="1" spans="1:7">
      <c r="A794" s="445">
        <v>2111001</v>
      </c>
      <c r="B794" s="454" t="s">
        <v>719</v>
      </c>
      <c r="C794" s="303">
        <f>IFERROR(VLOOKUP(A794,[3]表10支出预算!$A$4:$F$2222,5,FALSE),0)</f>
        <v>0</v>
      </c>
      <c r="D794" s="303">
        <f>IFERROR(VLOOKUP(A794,[3]表10支出预算!$A$4:$F$2222,6,FALSE),0)</f>
        <v>0</v>
      </c>
      <c r="E794" s="442">
        <f t="shared" si="38"/>
        <v>0</v>
      </c>
      <c r="F794" s="273" t="str">
        <f t="shared" si="36"/>
        <v>否</v>
      </c>
      <c r="G794" s="150" t="str">
        <f t="shared" si="37"/>
        <v>项</v>
      </c>
    </row>
    <row r="795" ht="36" customHeight="1" spans="1:7">
      <c r="A795" s="440">
        <v>21111</v>
      </c>
      <c r="B795" s="298" t="s">
        <v>720</v>
      </c>
      <c r="C795" s="299">
        <f>IFERROR(VLOOKUP(A795,[3]表10支出预算!$A$4:$F$2222,5,FALSE),0)</f>
        <v>30</v>
      </c>
      <c r="D795" s="299">
        <f>IFERROR(VLOOKUP(A795,[3]表10支出预算!$A$4:$F$2222,6,FALSE),0)</f>
        <v>0</v>
      </c>
      <c r="E795" s="300">
        <f t="shared" si="38"/>
        <v>-1</v>
      </c>
      <c r="F795" s="273" t="str">
        <f t="shared" si="36"/>
        <v>是</v>
      </c>
      <c r="G795" s="150" t="str">
        <f t="shared" si="37"/>
        <v>款</v>
      </c>
    </row>
    <row r="796" ht="36" customHeight="1" spans="1:7">
      <c r="A796" s="441">
        <v>2111101</v>
      </c>
      <c r="B796" s="302" t="s">
        <v>721</v>
      </c>
      <c r="C796" s="303">
        <f>IFERROR(VLOOKUP(A796,[3]表10支出预算!$A$4:$F$2222,5,FALSE),0)</f>
        <v>30</v>
      </c>
      <c r="D796" s="303">
        <f>IFERROR(VLOOKUP(A796,[3]表10支出预算!$A$4:$F$2222,6,FALSE),0)</f>
        <v>0</v>
      </c>
      <c r="E796" s="442">
        <f t="shared" si="38"/>
        <v>-1</v>
      </c>
      <c r="F796" s="273" t="str">
        <f t="shared" si="36"/>
        <v>是</v>
      </c>
      <c r="G796" s="150" t="str">
        <f t="shared" si="37"/>
        <v>项</v>
      </c>
    </row>
    <row r="797" ht="36" customHeight="1" spans="1:7">
      <c r="A797" s="441">
        <v>2111102</v>
      </c>
      <c r="B797" s="302" t="s">
        <v>722</v>
      </c>
      <c r="C797" s="303">
        <f>IFERROR(VLOOKUP(A797,[3]表10支出预算!$A$4:$F$2222,5,FALSE),0)</f>
        <v>0</v>
      </c>
      <c r="D797" s="303">
        <f>IFERROR(VLOOKUP(A797,[3]表10支出预算!$A$4:$F$2222,6,FALSE),0)</f>
        <v>0</v>
      </c>
      <c r="E797" s="442">
        <f t="shared" si="38"/>
        <v>0</v>
      </c>
      <c r="F797" s="273" t="str">
        <f t="shared" si="36"/>
        <v>否</v>
      </c>
      <c r="G797" s="150" t="str">
        <f t="shared" si="37"/>
        <v>项</v>
      </c>
    </row>
    <row r="798" ht="36" customHeight="1" spans="1:7">
      <c r="A798" s="441">
        <v>2111103</v>
      </c>
      <c r="B798" s="302" t="s">
        <v>723</v>
      </c>
      <c r="C798" s="303">
        <f>IFERROR(VLOOKUP(A798,[3]表10支出预算!$A$4:$F$2222,5,FALSE),0)</f>
        <v>0</v>
      </c>
      <c r="D798" s="303">
        <f>IFERROR(VLOOKUP(A798,[3]表10支出预算!$A$4:$F$2222,6,FALSE),0)</f>
        <v>0</v>
      </c>
      <c r="E798" s="442">
        <f t="shared" si="38"/>
        <v>0</v>
      </c>
      <c r="F798" s="273" t="str">
        <f t="shared" si="36"/>
        <v>否</v>
      </c>
      <c r="G798" s="150" t="str">
        <f t="shared" si="37"/>
        <v>项</v>
      </c>
    </row>
    <row r="799" ht="36" customHeight="1" spans="1:7">
      <c r="A799" s="441">
        <v>2111104</v>
      </c>
      <c r="B799" s="302" t="s">
        <v>724</v>
      </c>
      <c r="C799" s="303">
        <f>IFERROR(VLOOKUP(A799,[3]表10支出预算!$A$4:$F$2222,5,FALSE),0)</f>
        <v>0</v>
      </c>
      <c r="D799" s="303">
        <f>IFERROR(VLOOKUP(A799,[3]表10支出预算!$A$4:$F$2222,6,FALSE),0)</f>
        <v>0</v>
      </c>
      <c r="E799" s="442">
        <f t="shared" si="38"/>
        <v>0</v>
      </c>
      <c r="F799" s="273" t="str">
        <f t="shared" si="36"/>
        <v>否</v>
      </c>
      <c r="G799" s="150" t="str">
        <f t="shared" si="37"/>
        <v>项</v>
      </c>
    </row>
    <row r="800" ht="36" customHeight="1" spans="1:7">
      <c r="A800" s="441">
        <v>2111199</v>
      </c>
      <c r="B800" s="302" t="s">
        <v>725</v>
      </c>
      <c r="C800" s="303">
        <f>IFERROR(VLOOKUP(A800,[3]表10支出预算!$A$4:$F$2222,5,FALSE),0)</f>
        <v>0</v>
      </c>
      <c r="D800" s="303">
        <f>IFERROR(VLOOKUP(A800,[3]表10支出预算!$A$4:$F$2222,6,FALSE),0)</f>
        <v>0</v>
      </c>
      <c r="E800" s="442">
        <f t="shared" si="38"/>
        <v>0</v>
      </c>
      <c r="F800" s="273" t="str">
        <f t="shared" si="36"/>
        <v>否</v>
      </c>
      <c r="G800" s="150" t="str">
        <f t="shared" si="37"/>
        <v>项</v>
      </c>
    </row>
    <row r="801" ht="36" customHeight="1" spans="1:7">
      <c r="A801" s="440">
        <v>21112</v>
      </c>
      <c r="B801" s="298" t="s">
        <v>726</v>
      </c>
      <c r="C801" s="299">
        <f>IFERROR(VLOOKUP(A801,[3]表10支出预算!$A$4:$F$2222,5,FALSE),0)</f>
        <v>0</v>
      </c>
      <c r="D801" s="299">
        <f>IFERROR(VLOOKUP(A801,[3]表10支出预算!$A$4:$F$2222,6,FALSE),0)</f>
        <v>0</v>
      </c>
      <c r="E801" s="300">
        <f t="shared" si="38"/>
        <v>0</v>
      </c>
      <c r="F801" s="273" t="str">
        <f t="shared" si="36"/>
        <v>否</v>
      </c>
      <c r="G801" s="150" t="str">
        <f t="shared" si="37"/>
        <v>款</v>
      </c>
    </row>
    <row r="802" ht="36" customHeight="1" spans="1:7">
      <c r="A802" s="450">
        <v>2111201</v>
      </c>
      <c r="B802" s="302" t="s">
        <v>727</v>
      </c>
      <c r="C802" s="303">
        <f>IFERROR(VLOOKUP(A802,[3]表10支出预算!$A$4:$F$2222,5,FALSE),0)</f>
        <v>0</v>
      </c>
      <c r="D802" s="303">
        <f>IFERROR(VLOOKUP(A802,[3]表10支出预算!$A$4:$F$2222,6,FALSE),0)</f>
        <v>0</v>
      </c>
      <c r="E802" s="442">
        <f t="shared" si="38"/>
        <v>0</v>
      </c>
      <c r="F802" s="273" t="str">
        <f t="shared" si="36"/>
        <v>否</v>
      </c>
      <c r="G802" s="150" t="str">
        <f t="shared" si="37"/>
        <v>项</v>
      </c>
    </row>
    <row r="803" ht="36" customHeight="1" spans="1:7">
      <c r="A803" s="440">
        <v>21113</v>
      </c>
      <c r="B803" s="298" t="s">
        <v>728</v>
      </c>
      <c r="C803" s="299">
        <f>IFERROR(VLOOKUP(A803,[3]表10支出预算!$A$4:$F$2222,5,FALSE),0)</f>
        <v>17</v>
      </c>
      <c r="D803" s="299">
        <f>IFERROR(VLOOKUP(A803,[3]表10支出预算!$A$4:$F$2222,6,FALSE),0)</f>
        <v>0</v>
      </c>
      <c r="E803" s="300">
        <f t="shared" si="38"/>
        <v>-1</v>
      </c>
      <c r="F803" s="273" t="str">
        <f t="shared" si="36"/>
        <v>是</v>
      </c>
      <c r="G803" s="150" t="str">
        <f t="shared" si="37"/>
        <v>款</v>
      </c>
    </row>
    <row r="804" ht="36" customHeight="1" spans="1:7">
      <c r="A804" s="450">
        <v>2111301</v>
      </c>
      <c r="B804" s="302" t="s">
        <v>729</v>
      </c>
      <c r="C804" s="303">
        <f>IFERROR(VLOOKUP(A804,[3]表10支出预算!$A$4:$F$2222,5,FALSE),0)</f>
        <v>17</v>
      </c>
      <c r="D804" s="303">
        <f>IFERROR(VLOOKUP(A804,[3]表10支出预算!$A$4:$F$2222,6,FALSE),0)</f>
        <v>0</v>
      </c>
      <c r="E804" s="442">
        <f t="shared" si="38"/>
        <v>-1</v>
      </c>
      <c r="F804" s="273" t="str">
        <f t="shared" si="36"/>
        <v>是</v>
      </c>
      <c r="G804" s="150" t="str">
        <f t="shared" si="37"/>
        <v>项</v>
      </c>
    </row>
    <row r="805" ht="36" customHeight="1" spans="1:7">
      <c r="A805" s="440">
        <v>21114</v>
      </c>
      <c r="B805" s="298" t="s">
        <v>730</v>
      </c>
      <c r="C805" s="299">
        <f>IFERROR(VLOOKUP(A805,[3]表10支出预算!$A$4:$F$2222,5,FALSE),0)</f>
        <v>54</v>
      </c>
      <c r="D805" s="299">
        <f>IFERROR(VLOOKUP(A805,[3]表10支出预算!$A$4:$F$2222,6,FALSE),0)</f>
        <v>0</v>
      </c>
      <c r="E805" s="300">
        <f t="shared" si="38"/>
        <v>-1</v>
      </c>
      <c r="F805" s="273" t="str">
        <f t="shared" si="36"/>
        <v>是</v>
      </c>
      <c r="G805" s="150" t="str">
        <f t="shared" si="37"/>
        <v>款</v>
      </c>
    </row>
    <row r="806" ht="36" customHeight="1" spans="1:7">
      <c r="A806" s="441">
        <v>2111401</v>
      </c>
      <c r="B806" s="302" t="s">
        <v>137</v>
      </c>
      <c r="C806" s="303">
        <f>IFERROR(VLOOKUP(A806,[3]表10支出预算!$A$4:$F$2222,5,FALSE),0)</f>
        <v>0</v>
      </c>
      <c r="D806" s="303">
        <f>IFERROR(VLOOKUP(A806,[3]表10支出预算!$A$4:$F$2222,6,FALSE),0)</f>
        <v>0</v>
      </c>
      <c r="E806" s="442">
        <f t="shared" si="38"/>
        <v>0</v>
      </c>
      <c r="F806" s="273" t="str">
        <f t="shared" si="36"/>
        <v>否</v>
      </c>
      <c r="G806" s="150" t="str">
        <f t="shared" si="37"/>
        <v>项</v>
      </c>
    </row>
    <row r="807" ht="36" customHeight="1" spans="1:7">
      <c r="A807" s="441">
        <v>2111402</v>
      </c>
      <c r="B807" s="302" t="s">
        <v>138</v>
      </c>
      <c r="C807" s="303">
        <f>IFERROR(VLOOKUP(A807,[3]表10支出预算!$A$4:$F$2222,5,FALSE),0)</f>
        <v>0</v>
      </c>
      <c r="D807" s="303">
        <f>IFERROR(VLOOKUP(A807,[3]表10支出预算!$A$4:$F$2222,6,FALSE),0)</f>
        <v>0</v>
      </c>
      <c r="E807" s="442">
        <f t="shared" si="38"/>
        <v>0</v>
      </c>
      <c r="F807" s="273" t="str">
        <f t="shared" si="36"/>
        <v>否</v>
      </c>
      <c r="G807" s="150" t="str">
        <f t="shared" si="37"/>
        <v>项</v>
      </c>
    </row>
    <row r="808" ht="36" customHeight="1" spans="1:7">
      <c r="A808" s="441">
        <v>2111403</v>
      </c>
      <c r="B808" s="302" t="s">
        <v>139</v>
      </c>
      <c r="C808" s="303">
        <f>IFERROR(VLOOKUP(A808,[3]表10支出预算!$A$4:$F$2222,5,FALSE),0)</f>
        <v>0</v>
      </c>
      <c r="D808" s="303">
        <f>IFERROR(VLOOKUP(A808,[3]表10支出预算!$A$4:$F$2222,6,FALSE),0)</f>
        <v>0</v>
      </c>
      <c r="E808" s="442">
        <f t="shared" si="38"/>
        <v>0</v>
      </c>
      <c r="F808" s="273" t="str">
        <f t="shared" si="36"/>
        <v>否</v>
      </c>
      <c r="G808" s="150" t="str">
        <f t="shared" si="37"/>
        <v>项</v>
      </c>
    </row>
    <row r="809" ht="36" customHeight="1" spans="1:7">
      <c r="A809" s="441">
        <v>2111404</v>
      </c>
      <c r="B809" s="302" t="s">
        <v>731</v>
      </c>
      <c r="C809" s="303">
        <f>IFERROR(VLOOKUP(A809,[3]表10支出预算!$A$4:$F$2222,5,FALSE),0)</f>
        <v>0</v>
      </c>
      <c r="D809" s="303">
        <f>IFERROR(VLOOKUP(A809,[3]表10支出预算!$A$4:$F$2222,6,FALSE),0)</f>
        <v>0</v>
      </c>
      <c r="E809" s="442">
        <f t="shared" si="38"/>
        <v>0</v>
      </c>
      <c r="F809" s="273" t="str">
        <f t="shared" si="36"/>
        <v>否</v>
      </c>
      <c r="G809" s="150" t="str">
        <f t="shared" si="37"/>
        <v>项</v>
      </c>
    </row>
    <row r="810" ht="36" customHeight="1" spans="1:7">
      <c r="A810" s="441">
        <v>2111405</v>
      </c>
      <c r="B810" s="302" t="s">
        <v>732</v>
      </c>
      <c r="C810" s="303">
        <f>IFERROR(VLOOKUP(A810,[3]表10支出预算!$A$4:$F$2222,5,FALSE),0)</f>
        <v>0</v>
      </c>
      <c r="D810" s="303">
        <f>IFERROR(VLOOKUP(A810,[3]表10支出预算!$A$4:$F$2222,6,FALSE),0)</f>
        <v>0</v>
      </c>
      <c r="E810" s="442">
        <f t="shared" si="38"/>
        <v>0</v>
      </c>
      <c r="F810" s="273" t="str">
        <f t="shared" si="36"/>
        <v>否</v>
      </c>
      <c r="G810" s="150" t="str">
        <f t="shared" si="37"/>
        <v>项</v>
      </c>
    </row>
    <row r="811" ht="36" customHeight="1" spans="1:7">
      <c r="A811" s="441">
        <v>2111406</v>
      </c>
      <c r="B811" s="302" t="s">
        <v>733</v>
      </c>
      <c r="C811" s="303">
        <f>IFERROR(VLOOKUP(A811,[3]表10支出预算!$A$4:$F$2222,5,FALSE),0)</f>
        <v>0</v>
      </c>
      <c r="D811" s="303">
        <f>IFERROR(VLOOKUP(A811,[3]表10支出预算!$A$4:$F$2222,6,FALSE),0)</f>
        <v>0</v>
      </c>
      <c r="E811" s="442">
        <f t="shared" si="38"/>
        <v>0</v>
      </c>
      <c r="F811" s="273" t="str">
        <f t="shared" si="36"/>
        <v>否</v>
      </c>
      <c r="G811" s="150" t="str">
        <f t="shared" si="37"/>
        <v>项</v>
      </c>
    </row>
    <row r="812" ht="36" customHeight="1" spans="1:7">
      <c r="A812" s="441">
        <v>2111407</v>
      </c>
      <c r="B812" s="302" t="s">
        <v>734</v>
      </c>
      <c r="C812" s="303">
        <f>IFERROR(VLOOKUP(A812,[3]表10支出预算!$A$4:$F$2222,5,FALSE),0)</f>
        <v>54</v>
      </c>
      <c r="D812" s="303">
        <f>IFERROR(VLOOKUP(A812,[3]表10支出预算!$A$4:$F$2222,6,FALSE),0)</f>
        <v>0</v>
      </c>
      <c r="E812" s="442">
        <f t="shared" si="38"/>
        <v>-1</v>
      </c>
      <c r="F812" s="273" t="str">
        <f t="shared" si="36"/>
        <v>是</v>
      </c>
      <c r="G812" s="150" t="str">
        <f t="shared" si="37"/>
        <v>项</v>
      </c>
    </row>
    <row r="813" ht="36" customHeight="1" spans="1:7">
      <c r="A813" s="441">
        <v>2111408</v>
      </c>
      <c r="B813" s="302" t="s">
        <v>735</v>
      </c>
      <c r="C813" s="303">
        <f>IFERROR(VLOOKUP(A813,[3]表10支出预算!$A$4:$F$2222,5,FALSE),0)</f>
        <v>0</v>
      </c>
      <c r="D813" s="303">
        <f>IFERROR(VLOOKUP(A813,[3]表10支出预算!$A$4:$F$2222,6,FALSE),0)</f>
        <v>0</v>
      </c>
      <c r="E813" s="442">
        <f t="shared" si="38"/>
        <v>0</v>
      </c>
      <c r="F813" s="273" t="str">
        <f t="shared" si="36"/>
        <v>否</v>
      </c>
      <c r="G813" s="150" t="str">
        <f t="shared" si="37"/>
        <v>项</v>
      </c>
    </row>
    <row r="814" ht="36" customHeight="1" spans="1:7">
      <c r="A814" s="441">
        <v>2111409</v>
      </c>
      <c r="B814" s="302" t="s">
        <v>736</v>
      </c>
      <c r="C814" s="303">
        <f>IFERROR(VLOOKUP(A814,[3]表10支出预算!$A$4:$F$2222,5,FALSE),0)</f>
        <v>0</v>
      </c>
      <c r="D814" s="303">
        <f>IFERROR(VLOOKUP(A814,[3]表10支出预算!$A$4:$F$2222,6,FALSE),0)</f>
        <v>0</v>
      </c>
      <c r="E814" s="442">
        <f t="shared" si="38"/>
        <v>0</v>
      </c>
      <c r="F814" s="273" t="str">
        <f t="shared" si="36"/>
        <v>否</v>
      </c>
      <c r="G814" s="150" t="str">
        <f t="shared" si="37"/>
        <v>项</v>
      </c>
    </row>
    <row r="815" ht="36" customHeight="1" spans="1:7">
      <c r="A815" s="441">
        <v>2111410</v>
      </c>
      <c r="B815" s="302" t="s">
        <v>737</v>
      </c>
      <c r="C815" s="303">
        <f>IFERROR(VLOOKUP(A815,[3]表10支出预算!$A$4:$F$2222,5,FALSE),0)</f>
        <v>0</v>
      </c>
      <c r="D815" s="303">
        <f>IFERROR(VLOOKUP(A815,[3]表10支出预算!$A$4:$F$2222,6,FALSE),0)</f>
        <v>0</v>
      </c>
      <c r="E815" s="442">
        <f t="shared" si="38"/>
        <v>0</v>
      </c>
      <c r="F815" s="273" t="str">
        <f t="shared" si="36"/>
        <v>否</v>
      </c>
      <c r="G815" s="150" t="str">
        <f t="shared" si="37"/>
        <v>项</v>
      </c>
    </row>
    <row r="816" ht="36" customHeight="1" spans="1:7">
      <c r="A816" s="441">
        <v>2111411</v>
      </c>
      <c r="B816" s="302" t="s">
        <v>178</v>
      </c>
      <c r="C816" s="303">
        <f>IFERROR(VLOOKUP(A816,[3]表10支出预算!$A$4:$F$2222,5,FALSE),0)</f>
        <v>0</v>
      </c>
      <c r="D816" s="303">
        <f>IFERROR(VLOOKUP(A816,[3]表10支出预算!$A$4:$F$2222,6,FALSE),0)</f>
        <v>0</v>
      </c>
      <c r="E816" s="442">
        <f t="shared" si="38"/>
        <v>0</v>
      </c>
      <c r="F816" s="273" t="str">
        <f t="shared" si="36"/>
        <v>否</v>
      </c>
      <c r="G816" s="150" t="str">
        <f t="shared" si="37"/>
        <v>项</v>
      </c>
    </row>
    <row r="817" ht="36" customHeight="1" spans="1:7">
      <c r="A817" s="441">
        <v>2111413</v>
      </c>
      <c r="B817" s="302" t="s">
        <v>738</v>
      </c>
      <c r="C817" s="303">
        <f>IFERROR(VLOOKUP(A817,[3]表10支出预算!$A$4:$F$2222,5,FALSE),0)</f>
        <v>0</v>
      </c>
      <c r="D817" s="303">
        <f>IFERROR(VLOOKUP(A817,[3]表10支出预算!$A$4:$F$2222,6,FALSE),0)</f>
        <v>0</v>
      </c>
      <c r="E817" s="442">
        <f t="shared" si="38"/>
        <v>0</v>
      </c>
      <c r="F817" s="273" t="str">
        <f t="shared" si="36"/>
        <v>否</v>
      </c>
      <c r="G817" s="150" t="str">
        <f t="shared" si="37"/>
        <v>项</v>
      </c>
    </row>
    <row r="818" ht="36" customHeight="1" spans="1:7">
      <c r="A818" s="441">
        <v>2111450</v>
      </c>
      <c r="B818" s="302" t="s">
        <v>146</v>
      </c>
      <c r="C818" s="303">
        <f>IFERROR(VLOOKUP(A818,[3]表10支出预算!$A$4:$F$2222,5,FALSE),0)</f>
        <v>0</v>
      </c>
      <c r="D818" s="303">
        <f>IFERROR(VLOOKUP(A818,[3]表10支出预算!$A$4:$F$2222,6,FALSE),0)</f>
        <v>0</v>
      </c>
      <c r="E818" s="442">
        <f t="shared" si="38"/>
        <v>0</v>
      </c>
      <c r="F818" s="273" t="str">
        <f t="shared" si="36"/>
        <v>否</v>
      </c>
      <c r="G818" s="150" t="str">
        <f t="shared" si="37"/>
        <v>项</v>
      </c>
    </row>
    <row r="819" ht="36" customHeight="1" spans="1:7">
      <c r="A819" s="441">
        <v>2111499</v>
      </c>
      <c r="B819" s="302" t="s">
        <v>739</v>
      </c>
      <c r="C819" s="303">
        <f>IFERROR(VLOOKUP(A819,[3]表10支出预算!$A$4:$F$2222,5,FALSE),0)</f>
        <v>0</v>
      </c>
      <c r="D819" s="303">
        <f>IFERROR(VLOOKUP(A819,[3]表10支出预算!$A$4:$F$2222,6,FALSE),0)</f>
        <v>0</v>
      </c>
      <c r="E819" s="442">
        <f t="shared" si="38"/>
        <v>0</v>
      </c>
      <c r="F819" s="273" t="str">
        <f t="shared" si="36"/>
        <v>否</v>
      </c>
      <c r="G819" s="150" t="str">
        <f t="shared" si="37"/>
        <v>项</v>
      </c>
    </row>
    <row r="820" ht="36" customHeight="1" spans="1:7">
      <c r="A820" s="440">
        <v>21199</v>
      </c>
      <c r="B820" s="298" t="s">
        <v>740</v>
      </c>
      <c r="C820" s="299">
        <f>IFERROR(VLOOKUP(A820,[3]表10支出预算!$A$4:$F$2222,5,FALSE),0)</f>
        <v>239</v>
      </c>
      <c r="D820" s="299">
        <f>IFERROR(VLOOKUP(A820,[3]表10支出预算!$A$4:$F$2222,6,FALSE),0)</f>
        <v>20</v>
      </c>
      <c r="E820" s="300">
        <f t="shared" si="38"/>
        <v>-0.916</v>
      </c>
      <c r="F820" s="273" t="str">
        <f t="shared" si="36"/>
        <v>是</v>
      </c>
      <c r="G820" s="150" t="str">
        <f t="shared" si="37"/>
        <v>款</v>
      </c>
    </row>
    <row r="821" ht="36" customHeight="1" spans="1:7">
      <c r="A821" s="452">
        <v>2119999</v>
      </c>
      <c r="B821" s="458" t="s">
        <v>741</v>
      </c>
      <c r="C821" s="303">
        <f>IFERROR(VLOOKUP(A821,[3]表10支出预算!$A$4:$F$2222,5,FALSE),0)</f>
        <v>239</v>
      </c>
      <c r="D821" s="303">
        <f>IFERROR(VLOOKUP(A821,[3]表10支出预算!$A$4:$F$2222,6,FALSE),0)</f>
        <v>20</v>
      </c>
      <c r="E821" s="442">
        <f t="shared" si="38"/>
        <v>-0.916</v>
      </c>
      <c r="F821" s="273" t="str">
        <f t="shared" si="36"/>
        <v>是</v>
      </c>
      <c r="G821" s="150" t="str">
        <f t="shared" si="37"/>
        <v>项</v>
      </c>
    </row>
    <row r="822" ht="36" customHeight="1" spans="1:7">
      <c r="A822" s="453" t="s">
        <v>742</v>
      </c>
      <c r="B822" s="447" t="s">
        <v>277</v>
      </c>
      <c r="C822" s="448">
        <f>IFERROR(VLOOKUP(A822,[3]表10支出预算!$A$4:$F$2222,5,FALSE),0)</f>
        <v>0</v>
      </c>
      <c r="D822" s="448">
        <f>IFERROR(VLOOKUP(A822,[3]表10支出预算!$A$4:$F$2222,6,FALSE),0)</f>
        <v>0</v>
      </c>
      <c r="E822" s="300">
        <f t="shared" si="38"/>
        <v>0</v>
      </c>
      <c r="F822" s="273" t="str">
        <f t="shared" si="36"/>
        <v>否</v>
      </c>
      <c r="G822" s="150" t="str">
        <f t="shared" si="37"/>
        <v>项</v>
      </c>
    </row>
    <row r="823" ht="36" customHeight="1" spans="1:7">
      <c r="A823" s="440">
        <v>212</v>
      </c>
      <c r="B823" s="298" t="s">
        <v>89</v>
      </c>
      <c r="C823" s="299">
        <f>IFERROR(VLOOKUP(A823,[3]表10支出预算!$A$4:$F$2222,5,FALSE),0)</f>
        <v>14766</v>
      </c>
      <c r="D823" s="299">
        <f>IFERROR(VLOOKUP(A823,[3]表10支出预算!$A$4:$F$2222,6,FALSE),0)</f>
        <v>6220</v>
      </c>
      <c r="E823" s="300">
        <f t="shared" si="38"/>
        <v>-0.579</v>
      </c>
      <c r="F823" s="273" t="str">
        <f t="shared" si="36"/>
        <v>是</v>
      </c>
      <c r="G823" s="150" t="str">
        <f t="shared" si="37"/>
        <v>类</v>
      </c>
    </row>
    <row r="824" ht="36" customHeight="1" spans="1:7">
      <c r="A824" s="440">
        <v>21201</v>
      </c>
      <c r="B824" s="298" t="s">
        <v>743</v>
      </c>
      <c r="C824" s="299">
        <f>IFERROR(VLOOKUP(A824,[3]表10支出预算!$A$4:$F$2222,5,FALSE),0)</f>
        <v>2046</v>
      </c>
      <c r="D824" s="299">
        <f>IFERROR(VLOOKUP(A824,[3]表10支出预算!$A$4:$F$2222,6,FALSE),0)</f>
        <v>2182</v>
      </c>
      <c r="E824" s="300">
        <f t="shared" si="38"/>
        <v>0.066</v>
      </c>
      <c r="F824" s="273" t="str">
        <f t="shared" si="36"/>
        <v>是</v>
      </c>
      <c r="G824" s="150" t="str">
        <f t="shared" si="37"/>
        <v>款</v>
      </c>
    </row>
    <row r="825" ht="36" customHeight="1" spans="1:7">
      <c r="A825" s="441">
        <v>2120101</v>
      </c>
      <c r="B825" s="302" t="s">
        <v>137</v>
      </c>
      <c r="C825" s="303">
        <f>IFERROR(VLOOKUP(A825,[3]表10支出预算!$A$4:$F$2222,5,FALSE),0)</f>
        <v>2046</v>
      </c>
      <c r="D825" s="303">
        <f>IFERROR(VLOOKUP(A825,[3]表10支出预算!$A$4:$F$2222,6,FALSE),0)</f>
        <v>2077</v>
      </c>
      <c r="E825" s="442">
        <f t="shared" si="38"/>
        <v>0.015</v>
      </c>
      <c r="F825" s="273" t="str">
        <f t="shared" si="36"/>
        <v>是</v>
      </c>
      <c r="G825" s="150" t="str">
        <f t="shared" si="37"/>
        <v>项</v>
      </c>
    </row>
    <row r="826" ht="36" customHeight="1" spans="1:7">
      <c r="A826" s="441">
        <v>2120102</v>
      </c>
      <c r="B826" s="302" t="s">
        <v>138</v>
      </c>
      <c r="C826" s="303">
        <f>IFERROR(VLOOKUP(A826,[3]表10支出预算!$A$4:$F$2222,5,FALSE),0)</f>
        <v>0</v>
      </c>
      <c r="D826" s="303">
        <f>IFERROR(VLOOKUP(A826,[3]表10支出预算!$A$4:$F$2222,6,FALSE),0)</f>
        <v>0</v>
      </c>
      <c r="E826" s="442">
        <f t="shared" si="38"/>
        <v>0</v>
      </c>
      <c r="F826" s="273" t="str">
        <f t="shared" si="36"/>
        <v>否</v>
      </c>
      <c r="G826" s="150" t="str">
        <f t="shared" si="37"/>
        <v>项</v>
      </c>
    </row>
    <row r="827" ht="36" customHeight="1" spans="1:7">
      <c r="A827" s="441">
        <v>2120103</v>
      </c>
      <c r="B827" s="302" t="s">
        <v>139</v>
      </c>
      <c r="C827" s="303">
        <f>IFERROR(VLOOKUP(A827,[3]表10支出预算!$A$4:$F$2222,5,FALSE),0)</f>
        <v>0</v>
      </c>
      <c r="D827" s="303">
        <f>IFERROR(VLOOKUP(A827,[3]表10支出预算!$A$4:$F$2222,6,FALSE),0)</f>
        <v>0</v>
      </c>
      <c r="E827" s="442">
        <f t="shared" si="38"/>
        <v>0</v>
      </c>
      <c r="F827" s="273" t="str">
        <f t="shared" si="36"/>
        <v>否</v>
      </c>
      <c r="G827" s="150" t="str">
        <f t="shared" si="37"/>
        <v>项</v>
      </c>
    </row>
    <row r="828" ht="36" customHeight="1" spans="1:7">
      <c r="A828" s="441">
        <v>2120104</v>
      </c>
      <c r="B828" s="302" t="s">
        <v>744</v>
      </c>
      <c r="C828" s="303">
        <f>IFERROR(VLOOKUP(A828,[3]表10支出预算!$A$4:$F$2222,5,FALSE),0)</f>
        <v>0</v>
      </c>
      <c r="D828" s="303">
        <f>IFERROR(VLOOKUP(A828,[3]表10支出预算!$A$4:$F$2222,6,FALSE),0)</f>
        <v>105</v>
      </c>
      <c r="E828" s="442">
        <f t="shared" si="38"/>
        <v>0</v>
      </c>
      <c r="F828" s="273" t="str">
        <f t="shared" si="36"/>
        <v>是</v>
      </c>
      <c r="G828" s="150" t="str">
        <f t="shared" si="37"/>
        <v>项</v>
      </c>
    </row>
    <row r="829" ht="36" customHeight="1" spans="1:7">
      <c r="A829" s="441">
        <v>2120105</v>
      </c>
      <c r="B829" s="302" t="s">
        <v>745</v>
      </c>
      <c r="C829" s="303">
        <f>IFERROR(VLOOKUP(A829,[3]表10支出预算!$A$4:$F$2222,5,FALSE),0)</f>
        <v>0</v>
      </c>
      <c r="D829" s="303">
        <f>IFERROR(VLOOKUP(A829,[3]表10支出预算!$A$4:$F$2222,6,FALSE),0)</f>
        <v>0</v>
      </c>
      <c r="E829" s="442">
        <f t="shared" si="38"/>
        <v>0</v>
      </c>
      <c r="F829" s="273" t="str">
        <f t="shared" si="36"/>
        <v>否</v>
      </c>
      <c r="G829" s="150" t="str">
        <f t="shared" si="37"/>
        <v>项</v>
      </c>
    </row>
    <row r="830" ht="36" customHeight="1" spans="1:7">
      <c r="A830" s="441">
        <v>2120106</v>
      </c>
      <c r="B830" s="302" t="s">
        <v>746</v>
      </c>
      <c r="C830" s="303">
        <f>IFERROR(VLOOKUP(A830,[3]表10支出预算!$A$4:$F$2222,5,FALSE),0)</f>
        <v>0</v>
      </c>
      <c r="D830" s="303">
        <f>IFERROR(VLOOKUP(A830,[3]表10支出预算!$A$4:$F$2222,6,FALSE),0)</f>
        <v>0</v>
      </c>
      <c r="E830" s="442">
        <f t="shared" si="38"/>
        <v>0</v>
      </c>
      <c r="F830" s="273" t="str">
        <f t="shared" si="36"/>
        <v>否</v>
      </c>
      <c r="G830" s="150" t="str">
        <f t="shared" si="37"/>
        <v>项</v>
      </c>
    </row>
    <row r="831" ht="36" customHeight="1" spans="1:7">
      <c r="A831" s="441">
        <v>2120107</v>
      </c>
      <c r="B831" s="302" t="s">
        <v>747</v>
      </c>
      <c r="C831" s="303">
        <f>IFERROR(VLOOKUP(A831,[3]表10支出预算!$A$4:$F$2222,5,FALSE),0)</f>
        <v>0</v>
      </c>
      <c r="D831" s="303">
        <f>IFERROR(VLOOKUP(A831,[3]表10支出预算!$A$4:$F$2222,6,FALSE),0)</f>
        <v>0</v>
      </c>
      <c r="E831" s="442">
        <f t="shared" si="38"/>
        <v>0</v>
      </c>
      <c r="F831" s="273" t="str">
        <f t="shared" si="36"/>
        <v>否</v>
      </c>
      <c r="G831" s="150" t="str">
        <f t="shared" si="37"/>
        <v>项</v>
      </c>
    </row>
    <row r="832" ht="36" customHeight="1" spans="1:7">
      <c r="A832" s="441">
        <v>2120109</v>
      </c>
      <c r="B832" s="302" t="s">
        <v>748</v>
      </c>
      <c r="C832" s="303">
        <f>IFERROR(VLOOKUP(A832,[3]表10支出预算!$A$4:$F$2222,5,FALSE),0)</f>
        <v>0</v>
      </c>
      <c r="D832" s="303">
        <f>IFERROR(VLOOKUP(A832,[3]表10支出预算!$A$4:$F$2222,6,FALSE),0)</f>
        <v>0</v>
      </c>
      <c r="E832" s="442">
        <f t="shared" si="38"/>
        <v>0</v>
      </c>
      <c r="F832" s="273" t="str">
        <f t="shared" si="36"/>
        <v>否</v>
      </c>
      <c r="G832" s="150" t="str">
        <f t="shared" si="37"/>
        <v>项</v>
      </c>
    </row>
    <row r="833" ht="36" customHeight="1" spans="1:7">
      <c r="A833" s="441">
        <v>2120110</v>
      </c>
      <c r="B833" s="302" t="s">
        <v>749</v>
      </c>
      <c r="C833" s="303">
        <f>IFERROR(VLOOKUP(A833,[3]表10支出预算!$A$4:$F$2222,5,FALSE),0)</f>
        <v>0</v>
      </c>
      <c r="D833" s="303">
        <f>IFERROR(VLOOKUP(A833,[3]表10支出预算!$A$4:$F$2222,6,FALSE),0)</f>
        <v>0</v>
      </c>
      <c r="E833" s="442">
        <f t="shared" si="38"/>
        <v>0</v>
      </c>
      <c r="F833" s="273" t="str">
        <f t="shared" si="36"/>
        <v>否</v>
      </c>
      <c r="G833" s="150" t="str">
        <f t="shared" si="37"/>
        <v>项</v>
      </c>
    </row>
    <row r="834" ht="36" customHeight="1" spans="1:7">
      <c r="A834" s="441">
        <v>2120199</v>
      </c>
      <c r="B834" s="302" t="s">
        <v>750</v>
      </c>
      <c r="C834" s="303">
        <f>IFERROR(VLOOKUP(A834,[3]表10支出预算!$A$4:$F$2222,5,FALSE),0)</f>
        <v>0</v>
      </c>
      <c r="D834" s="303">
        <f>IFERROR(VLOOKUP(A834,[3]表10支出预算!$A$4:$F$2222,6,FALSE),0)</f>
        <v>0</v>
      </c>
      <c r="E834" s="442">
        <f t="shared" si="38"/>
        <v>0</v>
      </c>
      <c r="F834" s="273" t="str">
        <f t="shared" si="36"/>
        <v>否</v>
      </c>
      <c r="G834" s="150" t="str">
        <f t="shared" si="37"/>
        <v>项</v>
      </c>
    </row>
    <row r="835" ht="36" customHeight="1" spans="1:7">
      <c r="A835" s="440">
        <v>21202</v>
      </c>
      <c r="B835" s="298" t="s">
        <v>751</v>
      </c>
      <c r="C835" s="299">
        <f>IFERROR(VLOOKUP(A835,[3]表10支出预算!$A$4:$F$2222,5,FALSE),0)</f>
        <v>1</v>
      </c>
      <c r="D835" s="299">
        <f>IFERROR(VLOOKUP(A835,[3]表10支出预算!$A$4:$F$2222,6,FALSE),0)</f>
        <v>0</v>
      </c>
      <c r="E835" s="300">
        <f t="shared" si="38"/>
        <v>-1</v>
      </c>
      <c r="F835" s="273" t="str">
        <f t="shared" si="36"/>
        <v>是</v>
      </c>
      <c r="G835" s="150" t="str">
        <f t="shared" si="37"/>
        <v>款</v>
      </c>
    </row>
    <row r="836" ht="36" customHeight="1" spans="1:7">
      <c r="A836" s="445">
        <v>2120201</v>
      </c>
      <c r="B836" s="454" t="s">
        <v>752</v>
      </c>
      <c r="C836" s="303">
        <f>IFERROR(VLOOKUP(A836,[3]表10支出预算!$A$4:$F$2222,5,FALSE),0)</f>
        <v>1</v>
      </c>
      <c r="D836" s="303">
        <f>IFERROR(VLOOKUP(A836,[3]表10支出预算!$A$4:$F$2222,6,FALSE),0)</f>
        <v>0</v>
      </c>
      <c r="E836" s="442">
        <f t="shared" si="38"/>
        <v>-1</v>
      </c>
      <c r="F836" s="273" t="str">
        <f t="shared" ref="F836:F899" si="39">IF(LEN(A836)=3,"是",IF(B836&lt;&gt;"",IF(SUM(C836:D836)&lt;&gt;0,"是","否"),"是"))</f>
        <v>是</v>
      </c>
      <c r="G836" s="150" t="str">
        <f t="shared" ref="G836:G899" si="40">IF(LEN(A836)=3,"类",IF(LEN(A836)=5,"款","项"))</f>
        <v>项</v>
      </c>
    </row>
    <row r="837" ht="36" customHeight="1" spans="1:7">
      <c r="A837" s="440">
        <v>21203</v>
      </c>
      <c r="B837" s="298" t="s">
        <v>753</v>
      </c>
      <c r="C837" s="299">
        <f>IFERROR(VLOOKUP(A837,[3]表10支出预算!$A$4:$F$2222,5,FALSE),0)</f>
        <v>1157</v>
      </c>
      <c r="D837" s="299">
        <f>IFERROR(VLOOKUP(A837,[3]表10支出预算!$A$4:$F$2222,6,FALSE),0)</f>
        <v>2471</v>
      </c>
      <c r="E837" s="300">
        <f t="shared" ref="E837:E900" si="41">IF(C837=0,0,(D837-C837)/C837)</f>
        <v>1.136</v>
      </c>
      <c r="F837" s="273" t="str">
        <f t="shared" si="39"/>
        <v>是</v>
      </c>
      <c r="G837" s="150" t="str">
        <f t="shared" si="40"/>
        <v>款</v>
      </c>
    </row>
    <row r="838" ht="36" customHeight="1" spans="1:7">
      <c r="A838" s="441">
        <v>2120303</v>
      </c>
      <c r="B838" s="302" t="s">
        <v>754</v>
      </c>
      <c r="C838" s="303">
        <f>IFERROR(VLOOKUP(A838,[3]表10支出预算!$A$4:$F$2222,5,FALSE),0)</f>
        <v>0</v>
      </c>
      <c r="D838" s="303">
        <f>IFERROR(VLOOKUP(A838,[3]表10支出预算!$A$4:$F$2222,6,FALSE),0)</f>
        <v>0</v>
      </c>
      <c r="E838" s="442">
        <f t="shared" si="41"/>
        <v>0</v>
      </c>
      <c r="F838" s="273" t="str">
        <f t="shared" si="39"/>
        <v>否</v>
      </c>
      <c r="G838" s="150" t="str">
        <f t="shared" si="40"/>
        <v>项</v>
      </c>
    </row>
    <row r="839" ht="36" customHeight="1" spans="1:7">
      <c r="A839" s="441">
        <v>2120399</v>
      </c>
      <c r="B839" s="302" t="s">
        <v>755</v>
      </c>
      <c r="C839" s="303">
        <f>IFERROR(VLOOKUP(A839,[3]表10支出预算!$A$4:$F$2222,5,FALSE),0)</f>
        <v>1157</v>
      </c>
      <c r="D839" s="303">
        <f>IFERROR(VLOOKUP(A839,[3]表10支出预算!$A$4:$F$2222,6,FALSE),0)</f>
        <v>2471</v>
      </c>
      <c r="E839" s="442">
        <f t="shared" si="41"/>
        <v>1.136</v>
      </c>
      <c r="F839" s="273" t="str">
        <f t="shared" si="39"/>
        <v>是</v>
      </c>
      <c r="G839" s="150" t="str">
        <f t="shared" si="40"/>
        <v>项</v>
      </c>
    </row>
    <row r="840" ht="36" customHeight="1" spans="1:7">
      <c r="A840" s="440">
        <v>21205</v>
      </c>
      <c r="B840" s="298" t="s">
        <v>756</v>
      </c>
      <c r="C840" s="299">
        <f>IFERROR(VLOOKUP(A840,[3]表10支出预算!$A$4:$F$2222,5,FALSE),0)</f>
        <v>1612</v>
      </c>
      <c r="D840" s="299">
        <f>IFERROR(VLOOKUP(A840,[3]表10支出预算!$A$4:$F$2222,6,FALSE),0)</f>
        <v>1537</v>
      </c>
      <c r="E840" s="300">
        <f t="shared" si="41"/>
        <v>-0.047</v>
      </c>
      <c r="F840" s="273" t="str">
        <f t="shared" si="39"/>
        <v>是</v>
      </c>
      <c r="G840" s="150" t="str">
        <f t="shared" si="40"/>
        <v>款</v>
      </c>
    </row>
    <row r="841" ht="36" customHeight="1" spans="1:7">
      <c r="A841" s="445">
        <v>2120501</v>
      </c>
      <c r="B841" s="454" t="s">
        <v>757</v>
      </c>
      <c r="C841" s="303">
        <f>IFERROR(VLOOKUP(A841,[3]表10支出预算!$A$4:$F$2222,5,FALSE),0)</f>
        <v>1612</v>
      </c>
      <c r="D841" s="303">
        <f>IFERROR(VLOOKUP(A841,[3]表10支出预算!$A$4:$F$2222,6,FALSE),0)</f>
        <v>1537</v>
      </c>
      <c r="E841" s="442">
        <f t="shared" si="41"/>
        <v>-0.047</v>
      </c>
      <c r="F841" s="273" t="str">
        <f t="shared" si="39"/>
        <v>是</v>
      </c>
      <c r="G841" s="150" t="str">
        <f t="shared" si="40"/>
        <v>项</v>
      </c>
    </row>
    <row r="842" ht="36" customHeight="1" spans="1:7">
      <c r="A842" s="440">
        <v>21206</v>
      </c>
      <c r="B842" s="298" t="s">
        <v>758</v>
      </c>
      <c r="C842" s="299">
        <f>IFERROR(VLOOKUP(A842,[3]表10支出预算!$A$4:$F$2222,5,FALSE),0)</f>
        <v>0</v>
      </c>
      <c r="D842" s="299">
        <f>IFERROR(VLOOKUP(A842,[3]表10支出预算!$A$4:$F$2222,6,FALSE),0)</f>
        <v>0</v>
      </c>
      <c r="E842" s="300">
        <f t="shared" si="41"/>
        <v>0</v>
      </c>
      <c r="F842" s="273" t="str">
        <f t="shared" si="39"/>
        <v>否</v>
      </c>
      <c r="G842" s="150" t="str">
        <f t="shared" si="40"/>
        <v>款</v>
      </c>
    </row>
    <row r="843" ht="36" customHeight="1" spans="1:7">
      <c r="A843" s="445">
        <v>2120601</v>
      </c>
      <c r="B843" s="454" t="s">
        <v>759</v>
      </c>
      <c r="C843" s="303">
        <f>IFERROR(VLOOKUP(A843,[3]表10支出预算!$A$4:$F$2222,5,FALSE),0)</f>
        <v>0</v>
      </c>
      <c r="D843" s="303">
        <f>IFERROR(VLOOKUP(A843,[3]表10支出预算!$A$4:$F$2222,6,FALSE),0)</f>
        <v>0</v>
      </c>
      <c r="E843" s="442">
        <f t="shared" si="41"/>
        <v>0</v>
      </c>
      <c r="F843" s="273" t="str">
        <f t="shared" si="39"/>
        <v>否</v>
      </c>
      <c r="G843" s="150" t="str">
        <f t="shared" si="40"/>
        <v>项</v>
      </c>
    </row>
    <row r="844" ht="36" customHeight="1" spans="1:7">
      <c r="A844" s="440">
        <v>21299</v>
      </c>
      <c r="B844" s="298" t="s">
        <v>760</v>
      </c>
      <c r="C844" s="299">
        <f>IFERROR(VLOOKUP(A844,[3]表10支出预算!$A$4:$F$2222,5,FALSE),0)</f>
        <v>9950</v>
      </c>
      <c r="D844" s="299">
        <f>IFERROR(VLOOKUP(A844,[3]表10支出预算!$A$4:$F$2222,6,FALSE),0)</f>
        <v>30</v>
      </c>
      <c r="E844" s="300">
        <f t="shared" si="41"/>
        <v>-0.997</v>
      </c>
      <c r="F844" s="273" t="str">
        <f t="shared" si="39"/>
        <v>是</v>
      </c>
      <c r="G844" s="150" t="str">
        <f t="shared" si="40"/>
        <v>款</v>
      </c>
    </row>
    <row r="845" ht="36" customHeight="1" spans="1:7">
      <c r="A845" s="445">
        <v>2129999</v>
      </c>
      <c r="B845" s="454" t="s">
        <v>761</v>
      </c>
      <c r="C845" s="303">
        <f>IFERROR(VLOOKUP(A845,[3]表10支出预算!$A$4:$F$2222,5,FALSE),0)</f>
        <v>9950</v>
      </c>
      <c r="D845" s="303">
        <f>IFERROR(VLOOKUP(A845,[3]表10支出预算!$A$4:$F$2222,6,FALSE),0)</f>
        <v>30</v>
      </c>
      <c r="E845" s="442">
        <f t="shared" si="41"/>
        <v>-0.997</v>
      </c>
      <c r="F845" s="273" t="str">
        <f t="shared" si="39"/>
        <v>是</v>
      </c>
      <c r="G845" s="150" t="str">
        <f t="shared" si="40"/>
        <v>项</v>
      </c>
    </row>
    <row r="846" ht="36" customHeight="1" spans="1:7">
      <c r="A846" s="446" t="s">
        <v>762</v>
      </c>
      <c r="B846" s="447" t="s">
        <v>277</v>
      </c>
      <c r="C846" s="448">
        <f>IFERROR(VLOOKUP(A846,[3]表10支出预算!$A$4:$F$2222,5,FALSE),0)</f>
        <v>0</v>
      </c>
      <c r="D846" s="448">
        <f>IFERROR(VLOOKUP(A846,[3]表10支出预算!$A$4:$F$2222,6,FALSE),0)</f>
        <v>0</v>
      </c>
      <c r="E846" s="300">
        <f t="shared" si="41"/>
        <v>0</v>
      </c>
      <c r="F846" s="273" t="str">
        <f t="shared" si="39"/>
        <v>否</v>
      </c>
      <c r="G846" s="150" t="str">
        <f t="shared" si="40"/>
        <v>项</v>
      </c>
    </row>
    <row r="847" ht="36" customHeight="1" spans="1:7">
      <c r="A847" s="440">
        <v>213</v>
      </c>
      <c r="B847" s="298" t="s">
        <v>91</v>
      </c>
      <c r="C847" s="299">
        <f>IFERROR(VLOOKUP(A847,[3]表10支出预算!$A$4:$F$2222,5,FALSE),0)</f>
        <v>64453</v>
      </c>
      <c r="D847" s="299">
        <f>IFERROR(VLOOKUP(A847,[3]表10支出预算!$A$4:$F$2222,6,FALSE),0)</f>
        <v>51255</v>
      </c>
      <c r="E847" s="300">
        <f t="shared" si="41"/>
        <v>-0.205</v>
      </c>
      <c r="F847" s="273" t="str">
        <f t="shared" si="39"/>
        <v>是</v>
      </c>
      <c r="G847" s="150" t="str">
        <f t="shared" si="40"/>
        <v>类</v>
      </c>
    </row>
    <row r="848" ht="36" customHeight="1" spans="1:7">
      <c r="A848" s="440">
        <v>21301</v>
      </c>
      <c r="B848" s="298" t="s">
        <v>763</v>
      </c>
      <c r="C848" s="299">
        <f>IFERROR(VLOOKUP(A848,[3]表10支出预算!$A$4:$F$2222,5,FALSE),0)</f>
        <v>19604</v>
      </c>
      <c r="D848" s="299">
        <f>IFERROR(VLOOKUP(A848,[3]表10支出预算!$A$4:$F$2222,6,FALSE),0)</f>
        <v>22751</v>
      </c>
      <c r="E848" s="300">
        <f t="shared" si="41"/>
        <v>0.161</v>
      </c>
      <c r="F848" s="273" t="str">
        <f t="shared" si="39"/>
        <v>是</v>
      </c>
      <c r="G848" s="150" t="str">
        <f t="shared" si="40"/>
        <v>款</v>
      </c>
    </row>
    <row r="849" ht="36" customHeight="1" spans="1:7">
      <c r="A849" s="441">
        <v>2130101</v>
      </c>
      <c r="B849" s="302" t="s">
        <v>137</v>
      </c>
      <c r="C849" s="303">
        <f>IFERROR(VLOOKUP(A849,[3]表10支出预算!$A$4:$F$2222,5,FALSE),0)</f>
        <v>346</v>
      </c>
      <c r="D849" s="303">
        <f>IFERROR(VLOOKUP(A849,[3]表10支出预算!$A$4:$F$2222,6,FALSE),0)</f>
        <v>338</v>
      </c>
      <c r="E849" s="442">
        <f t="shared" si="41"/>
        <v>-0.023</v>
      </c>
      <c r="F849" s="273" t="str">
        <f t="shared" si="39"/>
        <v>是</v>
      </c>
      <c r="G849" s="150" t="str">
        <f t="shared" si="40"/>
        <v>项</v>
      </c>
    </row>
    <row r="850" ht="36" customHeight="1" spans="1:7">
      <c r="A850" s="441">
        <v>2130102</v>
      </c>
      <c r="B850" s="302" t="s">
        <v>138</v>
      </c>
      <c r="C850" s="303">
        <f>IFERROR(VLOOKUP(A850,[3]表10支出预算!$A$4:$F$2222,5,FALSE),0)</f>
        <v>0</v>
      </c>
      <c r="D850" s="303">
        <f>IFERROR(VLOOKUP(A850,[3]表10支出预算!$A$4:$F$2222,6,FALSE),0)</f>
        <v>0</v>
      </c>
      <c r="E850" s="442">
        <f t="shared" si="41"/>
        <v>0</v>
      </c>
      <c r="F850" s="273" t="str">
        <f t="shared" si="39"/>
        <v>否</v>
      </c>
      <c r="G850" s="150" t="str">
        <f t="shared" si="40"/>
        <v>项</v>
      </c>
    </row>
    <row r="851" ht="36" customHeight="1" spans="1:7">
      <c r="A851" s="441">
        <v>2130103</v>
      </c>
      <c r="B851" s="302" t="s">
        <v>139</v>
      </c>
      <c r="C851" s="303">
        <f>IFERROR(VLOOKUP(A851,[3]表10支出预算!$A$4:$F$2222,5,FALSE),0)</f>
        <v>0</v>
      </c>
      <c r="D851" s="303">
        <f>IFERROR(VLOOKUP(A851,[3]表10支出预算!$A$4:$F$2222,6,FALSE),0)</f>
        <v>0</v>
      </c>
      <c r="E851" s="442">
        <f t="shared" si="41"/>
        <v>0</v>
      </c>
      <c r="F851" s="273" t="str">
        <f t="shared" si="39"/>
        <v>否</v>
      </c>
      <c r="G851" s="150" t="str">
        <f t="shared" si="40"/>
        <v>项</v>
      </c>
    </row>
    <row r="852" ht="36" customHeight="1" spans="1:7">
      <c r="A852" s="441">
        <v>2130104</v>
      </c>
      <c r="B852" s="302" t="s">
        <v>146</v>
      </c>
      <c r="C852" s="303">
        <f>IFERROR(VLOOKUP(A852,[3]表10支出预算!$A$4:$F$2222,5,FALSE),0)</f>
        <v>3784</v>
      </c>
      <c r="D852" s="303">
        <f>IFERROR(VLOOKUP(A852,[3]表10支出预算!$A$4:$F$2222,6,FALSE),0)</f>
        <v>3868</v>
      </c>
      <c r="E852" s="442">
        <f t="shared" si="41"/>
        <v>0.022</v>
      </c>
      <c r="F852" s="273" t="str">
        <f t="shared" si="39"/>
        <v>是</v>
      </c>
      <c r="G852" s="150" t="str">
        <f t="shared" si="40"/>
        <v>项</v>
      </c>
    </row>
    <row r="853" ht="36" customHeight="1" spans="1:7">
      <c r="A853" s="441">
        <v>2130105</v>
      </c>
      <c r="B853" s="302" t="s">
        <v>764</v>
      </c>
      <c r="C853" s="303">
        <f>IFERROR(VLOOKUP(A853,[3]表10支出预算!$A$4:$F$2222,5,FALSE),0)</f>
        <v>0</v>
      </c>
      <c r="D853" s="303">
        <f>IFERROR(VLOOKUP(A853,[3]表10支出预算!$A$4:$F$2222,6,FALSE),0)</f>
        <v>0</v>
      </c>
      <c r="E853" s="442">
        <f t="shared" si="41"/>
        <v>0</v>
      </c>
      <c r="F853" s="273" t="str">
        <f t="shared" si="39"/>
        <v>否</v>
      </c>
      <c r="G853" s="150" t="str">
        <f t="shared" si="40"/>
        <v>项</v>
      </c>
    </row>
    <row r="854" ht="36" customHeight="1" spans="1:7">
      <c r="A854" s="441">
        <v>2130106</v>
      </c>
      <c r="B854" s="302" t="s">
        <v>765</v>
      </c>
      <c r="C854" s="303">
        <f>IFERROR(VLOOKUP(A854,[3]表10支出预算!$A$4:$F$2222,5,FALSE),0)</f>
        <v>10</v>
      </c>
      <c r="D854" s="303">
        <f>IFERROR(VLOOKUP(A854,[3]表10支出预算!$A$4:$F$2222,6,FALSE),0)</f>
        <v>313</v>
      </c>
      <c r="E854" s="442">
        <f t="shared" si="41"/>
        <v>30.3</v>
      </c>
      <c r="F854" s="273" t="str">
        <f t="shared" si="39"/>
        <v>是</v>
      </c>
      <c r="G854" s="150" t="str">
        <f t="shared" si="40"/>
        <v>项</v>
      </c>
    </row>
    <row r="855" ht="36" customHeight="1" spans="1:7">
      <c r="A855" s="441">
        <v>2130108</v>
      </c>
      <c r="B855" s="302" t="s">
        <v>766</v>
      </c>
      <c r="C855" s="303">
        <f>IFERROR(VLOOKUP(A855,[3]表10支出预算!$A$4:$F$2222,5,FALSE),0)</f>
        <v>390</v>
      </c>
      <c r="D855" s="303">
        <f>IFERROR(VLOOKUP(A855,[3]表10支出预算!$A$4:$F$2222,6,FALSE),0)</f>
        <v>552</v>
      </c>
      <c r="E855" s="442">
        <f t="shared" si="41"/>
        <v>0.415</v>
      </c>
      <c r="F855" s="273" t="str">
        <f t="shared" si="39"/>
        <v>是</v>
      </c>
      <c r="G855" s="150" t="str">
        <f t="shared" si="40"/>
        <v>项</v>
      </c>
    </row>
    <row r="856" ht="36" customHeight="1" spans="1:7">
      <c r="A856" s="441">
        <v>2130109</v>
      </c>
      <c r="B856" s="302" t="s">
        <v>767</v>
      </c>
      <c r="C856" s="303">
        <f>IFERROR(VLOOKUP(A856,[3]表10支出预算!$A$4:$F$2222,5,FALSE),0)</f>
        <v>35</v>
      </c>
      <c r="D856" s="303">
        <f>IFERROR(VLOOKUP(A856,[3]表10支出预算!$A$4:$F$2222,6,FALSE),0)</f>
        <v>318</v>
      </c>
      <c r="E856" s="442">
        <f t="shared" si="41"/>
        <v>8.086</v>
      </c>
      <c r="F856" s="273" t="str">
        <f t="shared" si="39"/>
        <v>是</v>
      </c>
      <c r="G856" s="150" t="str">
        <f t="shared" si="40"/>
        <v>项</v>
      </c>
    </row>
    <row r="857" ht="36" customHeight="1" spans="1:7">
      <c r="A857" s="441">
        <v>2130110</v>
      </c>
      <c r="B857" s="302" t="s">
        <v>768</v>
      </c>
      <c r="C857" s="303">
        <f>IFERROR(VLOOKUP(A857,[3]表10支出预算!$A$4:$F$2222,5,FALSE),0)</f>
        <v>0</v>
      </c>
      <c r="D857" s="303">
        <f>IFERROR(VLOOKUP(A857,[3]表10支出预算!$A$4:$F$2222,6,FALSE),0)</f>
        <v>0</v>
      </c>
      <c r="E857" s="442">
        <f t="shared" si="41"/>
        <v>0</v>
      </c>
      <c r="F857" s="273" t="str">
        <f t="shared" si="39"/>
        <v>否</v>
      </c>
      <c r="G857" s="150" t="str">
        <f t="shared" si="40"/>
        <v>项</v>
      </c>
    </row>
    <row r="858" ht="36" customHeight="1" spans="1:7">
      <c r="A858" s="441">
        <v>2130111</v>
      </c>
      <c r="B858" s="302" t="s">
        <v>769</v>
      </c>
      <c r="C858" s="303">
        <f>IFERROR(VLOOKUP(A858,[3]表10支出预算!$A$4:$F$2222,5,FALSE),0)</f>
        <v>9</v>
      </c>
      <c r="D858" s="303">
        <f>IFERROR(VLOOKUP(A858,[3]表10支出预算!$A$4:$F$2222,6,FALSE),0)</f>
        <v>0</v>
      </c>
      <c r="E858" s="442">
        <f t="shared" si="41"/>
        <v>-1</v>
      </c>
      <c r="F858" s="273" t="str">
        <f t="shared" si="39"/>
        <v>是</v>
      </c>
      <c r="G858" s="150" t="str">
        <f t="shared" si="40"/>
        <v>项</v>
      </c>
    </row>
    <row r="859" ht="36" customHeight="1" spans="1:7">
      <c r="A859" s="441">
        <v>2130112</v>
      </c>
      <c r="B859" s="302" t="s">
        <v>770</v>
      </c>
      <c r="C859" s="303">
        <f>IFERROR(VLOOKUP(A859,[3]表10支出预算!$A$4:$F$2222,5,FALSE),0)</f>
        <v>0</v>
      </c>
      <c r="D859" s="303">
        <f>IFERROR(VLOOKUP(A859,[3]表10支出预算!$A$4:$F$2222,6,FALSE),0)</f>
        <v>0</v>
      </c>
      <c r="E859" s="442">
        <f t="shared" si="41"/>
        <v>0</v>
      </c>
      <c r="F859" s="273" t="str">
        <f t="shared" si="39"/>
        <v>否</v>
      </c>
      <c r="G859" s="150" t="str">
        <f t="shared" si="40"/>
        <v>项</v>
      </c>
    </row>
    <row r="860" ht="36" customHeight="1" spans="1:7">
      <c r="A860" s="441">
        <v>2130114</v>
      </c>
      <c r="B860" s="302" t="s">
        <v>771</v>
      </c>
      <c r="C860" s="303">
        <f>IFERROR(VLOOKUP(A860,[3]表10支出预算!$A$4:$F$2222,5,FALSE),0)</f>
        <v>0</v>
      </c>
      <c r="D860" s="303">
        <f>IFERROR(VLOOKUP(A860,[3]表10支出预算!$A$4:$F$2222,6,FALSE),0)</f>
        <v>0</v>
      </c>
      <c r="E860" s="442">
        <f t="shared" si="41"/>
        <v>0</v>
      </c>
      <c r="F860" s="273" t="str">
        <f t="shared" si="39"/>
        <v>否</v>
      </c>
      <c r="G860" s="150" t="str">
        <f t="shared" si="40"/>
        <v>项</v>
      </c>
    </row>
    <row r="861" ht="36" customHeight="1" spans="1:7">
      <c r="A861" s="441">
        <v>2130119</v>
      </c>
      <c r="B861" s="302" t="s">
        <v>772</v>
      </c>
      <c r="C861" s="303">
        <f>IFERROR(VLOOKUP(A861,[3]表10支出预算!$A$4:$F$2222,5,FALSE),0)</f>
        <v>69</v>
      </c>
      <c r="D861" s="303">
        <f>IFERROR(VLOOKUP(A861,[3]表10支出预算!$A$4:$F$2222,6,FALSE),0)</f>
        <v>684</v>
      </c>
      <c r="E861" s="442">
        <f t="shared" si="41"/>
        <v>8.913</v>
      </c>
      <c r="F861" s="273" t="str">
        <f t="shared" si="39"/>
        <v>是</v>
      </c>
      <c r="G861" s="150" t="str">
        <f t="shared" si="40"/>
        <v>项</v>
      </c>
    </row>
    <row r="862" ht="36" customHeight="1" spans="1:7">
      <c r="A862" s="441">
        <v>2130120</v>
      </c>
      <c r="B862" s="302" t="s">
        <v>773</v>
      </c>
      <c r="C862" s="303">
        <f>IFERROR(VLOOKUP(A862,[3]表10支出预算!$A$4:$F$2222,5,FALSE),0)</f>
        <v>558</v>
      </c>
      <c r="D862" s="303">
        <f>IFERROR(VLOOKUP(A862,[3]表10支出预算!$A$4:$F$2222,6,FALSE),0)</f>
        <v>0</v>
      </c>
      <c r="E862" s="442">
        <f t="shared" si="41"/>
        <v>-1</v>
      </c>
      <c r="F862" s="273" t="str">
        <f t="shared" si="39"/>
        <v>是</v>
      </c>
      <c r="G862" s="150" t="str">
        <f t="shared" si="40"/>
        <v>项</v>
      </c>
    </row>
    <row r="863" ht="36" customHeight="1" spans="1:7">
      <c r="A863" s="441">
        <v>2130121</v>
      </c>
      <c r="B863" s="302" t="s">
        <v>774</v>
      </c>
      <c r="C863" s="303">
        <f>IFERROR(VLOOKUP(A863,[3]表10支出预算!$A$4:$F$2222,5,FALSE),0)</f>
        <v>0</v>
      </c>
      <c r="D863" s="303">
        <f>IFERROR(VLOOKUP(A863,[3]表10支出预算!$A$4:$F$2222,6,FALSE),0)</f>
        <v>0</v>
      </c>
      <c r="E863" s="442">
        <f t="shared" si="41"/>
        <v>0</v>
      </c>
      <c r="F863" s="273" t="str">
        <f t="shared" si="39"/>
        <v>否</v>
      </c>
      <c r="G863" s="150" t="str">
        <f t="shared" si="40"/>
        <v>项</v>
      </c>
    </row>
    <row r="864" ht="36" customHeight="1" spans="1:7">
      <c r="A864" s="441">
        <v>2130122</v>
      </c>
      <c r="B864" s="302" t="s">
        <v>775</v>
      </c>
      <c r="C864" s="303">
        <f>IFERROR(VLOOKUP(A864,[3]表10支出预算!$A$4:$F$2222,5,FALSE),0)</f>
        <v>8765</v>
      </c>
      <c r="D864" s="303">
        <f>IFERROR(VLOOKUP(A864,[3]表10支出预算!$A$4:$F$2222,6,FALSE),0)</f>
        <v>9220</v>
      </c>
      <c r="E864" s="442">
        <f t="shared" si="41"/>
        <v>0.052</v>
      </c>
      <c r="F864" s="273" t="str">
        <f t="shared" si="39"/>
        <v>是</v>
      </c>
      <c r="G864" s="150" t="str">
        <f t="shared" si="40"/>
        <v>项</v>
      </c>
    </row>
    <row r="865" ht="36" customHeight="1" spans="1:7">
      <c r="A865" s="441">
        <v>2130124</v>
      </c>
      <c r="B865" s="302" t="s">
        <v>776</v>
      </c>
      <c r="C865" s="303">
        <f>IFERROR(VLOOKUP(A865,[3]表10支出预算!$A$4:$F$2222,5,FALSE),0)</f>
        <v>55</v>
      </c>
      <c r="D865" s="303">
        <f>IFERROR(VLOOKUP(A865,[3]表10支出预算!$A$4:$F$2222,6,FALSE),0)</f>
        <v>0</v>
      </c>
      <c r="E865" s="442">
        <f t="shared" si="41"/>
        <v>-1</v>
      </c>
      <c r="F865" s="273" t="str">
        <f t="shared" si="39"/>
        <v>是</v>
      </c>
      <c r="G865" s="150" t="str">
        <f t="shared" si="40"/>
        <v>项</v>
      </c>
    </row>
    <row r="866" ht="36" customHeight="1" spans="1:7">
      <c r="A866" s="441">
        <v>2130125</v>
      </c>
      <c r="B866" s="302" t="s">
        <v>777</v>
      </c>
      <c r="C866" s="303">
        <f>IFERROR(VLOOKUP(A866,[3]表10支出预算!$A$4:$F$2222,5,FALSE),0)</f>
        <v>0</v>
      </c>
      <c r="D866" s="303">
        <f>IFERROR(VLOOKUP(A866,[3]表10支出预算!$A$4:$F$2222,6,FALSE),0)</f>
        <v>0</v>
      </c>
      <c r="E866" s="442">
        <f t="shared" si="41"/>
        <v>0</v>
      </c>
      <c r="F866" s="273" t="str">
        <f t="shared" si="39"/>
        <v>否</v>
      </c>
      <c r="G866" s="150" t="str">
        <f t="shared" si="40"/>
        <v>项</v>
      </c>
    </row>
    <row r="867" ht="36" customHeight="1" spans="1:7">
      <c r="A867" s="441">
        <v>2130126</v>
      </c>
      <c r="B867" s="302" t="s">
        <v>778</v>
      </c>
      <c r="C867" s="303">
        <f>IFERROR(VLOOKUP(A867,[3]表10支出预算!$A$4:$F$2222,5,FALSE),0)</f>
        <v>1112</v>
      </c>
      <c r="D867" s="303">
        <f>IFERROR(VLOOKUP(A867,[3]表10支出预算!$A$4:$F$2222,6,FALSE),0)</f>
        <v>1900</v>
      </c>
      <c r="E867" s="442">
        <f t="shared" si="41"/>
        <v>0.709</v>
      </c>
      <c r="F867" s="273" t="str">
        <f t="shared" si="39"/>
        <v>是</v>
      </c>
      <c r="G867" s="150" t="str">
        <f t="shared" si="40"/>
        <v>项</v>
      </c>
    </row>
    <row r="868" ht="36" customHeight="1" spans="1:7">
      <c r="A868" s="441">
        <v>2130135</v>
      </c>
      <c r="B868" s="302" t="s">
        <v>779</v>
      </c>
      <c r="C868" s="303">
        <f>IFERROR(VLOOKUP(A868,[3]表10支出预算!$A$4:$F$2222,5,FALSE),0)</f>
        <v>1416</v>
      </c>
      <c r="D868" s="303">
        <f>IFERROR(VLOOKUP(A868,[3]表10支出预算!$A$4:$F$2222,6,FALSE),0)</f>
        <v>1548</v>
      </c>
      <c r="E868" s="442">
        <f t="shared" si="41"/>
        <v>0.093</v>
      </c>
      <c r="F868" s="273" t="str">
        <f t="shared" si="39"/>
        <v>是</v>
      </c>
      <c r="G868" s="150" t="str">
        <f t="shared" si="40"/>
        <v>项</v>
      </c>
    </row>
    <row r="869" ht="36" customHeight="1" spans="1:7">
      <c r="A869" s="441">
        <v>2130142</v>
      </c>
      <c r="B869" s="302" t="s">
        <v>780</v>
      </c>
      <c r="C869" s="303">
        <f>IFERROR(VLOOKUP(A869,[3]表10支出预算!$A$4:$F$2222,5,FALSE),0)</f>
        <v>0</v>
      </c>
      <c r="D869" s="303">
        <f>IFERROR(VLOOKUP(A869,[3]表10支出预算!$A$4:$F$2222,6,FALSE),0)</f>
        <v>0</v>
      </c>
      <c r="E869" s="442">
        <f t="shared" si="41"/>
        <v>0</v>
      </c>
      <c r="F869" s="273" t="str">
        <f t="shared" si="39"/>
        <v>否</v>
      </c>
      <c r="G869" s="150" t="str">
        <f t="shared" si="40"/>
        <v>项</v>
      </c>
    </row>
    <row r="870" ht="36" customHeight="1" spans="1:7">
      <c r="A870" s="441">
        <v>2130148</v>
      </c>
      <c r="B870" s="302" t="s">
        <v>781</v>
      </c>
      <c r="C870" s="303">
        <f>IFERROR(VLOOKUP(A870,[3]表10支出预算!$A$4:$F$2222,5,FALSE),0)</f>
        <v>17</v>
      </c>
      <c r="D870" s="303">
        <f>IFERROR(VLOOKUP(A870,[3]表10支出预算!$A$4:$F$2222,6,FALSE),0)</f>
        <v>0</v>
      </c>
      <c r="E870" s="442">
        <f t="shared" si="41"/>
        <v>-1</v>
      </c>
      <c r="F870" s="273" t="str">
        <f t="shared" si="39"/>
        <v>是</v>
      </c>
      <c r="G870" s="150" t="str">
        <f t="shared" si="40"/>
        <v>项</v>
      </c>
    </row>
    <row r="871" ht="36" customHeight="1" spans="1:7">
      <c r="A871" s="441">
        <v>2130152</v>
      </c>
      <c r="B871" s="302" t="s">
        <v>782</v>
      </c>
      <c r="C871" s="303">
        <f>IFERROR(VLOOKUP(A871,[3]表10支出预算!$A$4:$F$2222,5,FALSE),0)</f>
        <v>0</v>
      </c>
      <c r="D871" s="303">
        <f>IFERROR(VLOOKUP(A871,[3]表10支出预算!$A$4:$F$2222,6,FALSE),0)</f>
        <v>0</v>
      </c>
      <c r="E871" s="442">
        <f t="shared" si="41"/>
        <v>0</v>
      </c>
      <c r="F871" s="273" t="str">
        <f t="shared" si="39"/>
        <v>否</v>
      </c>
      <c r="G871" s="150" t="str">
        <f t="shared" si="40"/>
        <v>项</v>
      </c>
    </row>
    <row r="872" ht="36" customHeight="1" spans="1:7">
      <c r="A872" s="441">
        <v>2130153</v>
      </c>
      <c r="B872" s="302" t="s">
        <v>783</v>
      </c>
      <c r="C872" s="303">
        <f>IFERROR(VLOOKUP(A872,[3]表10支出预算!$A$4:$F$2222,5,FALSE),0)</f>
        <v>2125</v>
      </c>
      <c r="D872" s="303">
        <f>IFERROR(VLOOKUP(A872,[3]表10支出预算!$A$4:$F$2222,6,FALSE),0)</f>
        <v>3035</v>
      </c>
      <c r="E872" s="442">
        <f t="shared" si="41"/>
        <v>0.428</v>
      </c>
      <c r="F872" s="273" t="str">
        <f t="shared" si="39"/>
        <v>是</v>
      </c>
      <c r="G872" s="150" t="str">
        <f t="shared" si="40"/>
        <v>项</v>
      </c>
    </row>
    <row r="873" ht="36" customHeight="1" spans="1:7">
      <c r="A873" s="441">
        <v>2130199</v>
      </c>
      <c r="B873" s="302" t="s">
        <v>784</v>
      </c>
      <c r="C873" s="303">
        <f>IFERROR(VLOOKUP(A873,[3]表10支出预算!$A$4:$F$2222,5,FALSE),0)</f>
        <v>913</v>
      </c>
      <c r="D873" s="303">
        <f>IFERROR(VLOOKUP(A873,[3]表10支出预算!$A$4:$F$2222,6,FALSE),0)</f>
        <v>976</v>
      </c>
      <c r="E873" s="442">
        <f t="shared" si="41"/>
        <v>0.069</v>
      </c>
      <c r="F873" s="273" t="str">
        <f t="shared" si="39"/>
        <v>是</v>
      </c>
      <c r="G873" s="150" t="str">
        <f t="shared" si="40"/>
        <v>项</v>
      </c>
    </row>
    <row r="874" ht="36" customHeight="1" spans="1:7">
      <c r="A874" s="440">
        <v>21302</v>
      </c>
      <c r="B874" s="298" t="s">
        <v>785</v>
      </c>
      <c r="C874" s="299">
        <f>IFERROR(VLOOKUP(A874,[3]表10支出预算!$A$4:$F$2222,5,FALSE),0)</f>
        <v>9300</v>
      </c>
      <c r="D874" s="299">
        <f>IFERROR(VLOOKUP(A874,[3]表10支出预算!$A$4:$F$2222,6,FALSE),0)</f>
        <v>5501</v>
      </c>
      <c r="E874" s="300">
        <f t="shared" si="41"/>
        <v>-0.408</v>
      </c>
      <c r="F874" s="273" t="str">
        <f t="shared" si="39"/>
        <v>是</v>
      </c>
      <c r="G874" s="150" t="str">
        <f t="shared" si="40"/>
        <v>款</v>
      </c>
    </row>
    <row r="875" ht="36" customHeight="1" spans="1:7">
      <c r="A875" s="441">
        <v>2130201</v>
      </c>
      <c r="B875" s="302" t="s">
        <v>137</v>
      </c>
      <c r="C875" s="303">
        <f>IFERROR(VLOOKUP(A875,[3]表10支出预算!$A$4:$F$2222,5,FALSE),0)</f>
        <v>162</v>
      </c>
      <c r="D875" s="303">
        <f>IFERROR(VLOOKUP(A875,[3]表10支出预算!$A$4:$F$2222,6,FALSE),0)</f>
        <v>164</v>
      </c>
      <c r="E875" s="442">
        <f t="shared" si="41"/>
        <v>0.012</v>
      </c>
      <c r="F875" s="273" t="str">
        <f t="shared" si="39"/>
        <v>是</v>
      </c>
      <c r="G875" s="150" t="str">
        <f t="shared" si="40"/>
        <v>项</v>
      </c>
    </row>
    <row r="876" ht="36" customHeight="1" spans="1:7">
      <c r="A876" s="441">
        <v>2130202</v>
      </c>
      <c r="B876" s="302" t="s">
        <v>138</v>
      </c>
      <c r="C876" s="303">
        <f>IFERROR(VLOOKUP(A876,[3]表10支出预算!$A$4:$F$2222,5,FALSE),0)</f>
        <v>0</v>
      </c>
      <c r="D876" s="303">
        <f>IFERROR(VLOOKUP(A876,[3]表10支出预算!$A$4:$F$2222,6,FALSE),0)</f>
        <v>0</v>
      </c>
      <c r="E876" s="442">
        <f t="shared" si="41"/>
        <v>0</v>
      </c>
      <c r="F876" s="273" t="str">
        <f t="shared" si="39"/>
        <v>否</v>
      </c>
      <c r="G876" s="150" t="str">
        <f t="shared" si="40"/>
        <v>项</v>
      </c>
    </row>
    <row r="877" ht="36" customHeight="1" spans="1:7">
      <c r="A877" s="441">
        <v>2130203</v>
      </c>
      <c r="B877" s="302" t="s">
        <v>139</v>
      </c>
      <c r="C877" s="303">
        <f>IFERROR(VLOOKUP(A877,[3]表10支出预算!$A$4:$F$2222,5,FALSE),0)</f>
        <v>0</v>
      </c>
      <c r="D877" s="303">
        <f>IFERROR(VLOOKUP(A877,[3]表10支出预算!$A$4:$F$2222,6,FALSE),0)</f>
        <v>0</v>
      </c>
      <c r="E877" s="442">
        <f t="shared" si="41"/>
        <v>0</v>
      </c>
      <c r="F877" s="273" t="str">
        <f t="shared" si="39"/>
        <v>否</v>
      </c>
      <c r="G877" s="150" t="str">
        <f t="shared" si="40"/>
        <v>项</v>
      </c>
    </row>
    <row r="878" ht="36" customHeight="1" spans="1:7">
      <c r="A878" s="441">
        <v>2130204</v>
      </c>
      <c r="B878" s="302" t="s">
        <v>786</v>
      </c>
      <c r="C878" s="303">
        <f>IFERROR(VLOOKUP(A878,[3]表10支出预算!$A$4:$F$2222,5,FALSE),0)</f>
        <v>1380</v>
      </c>
      <c r="D878" s="303">
        <f>IFERROR(VLOOKUP(A878,[3]表10支出预算!$A$4:$F$2222,6,FALSE),0)</f>
        <v>1352</v>
      </c>
      <c r="E878" s="442">
        <f t="shared" si="41"/>
        <v>-0.02</v>
      </c>
      <c r="F878" s="273" t="str">
        <f t="shared" si="39"/>
        <v>是</v>
      </c>
      <c r="G878" s="150" t="str">
        <f t="shared" si="40"/>
        <v>项</v>
      </c>
    </row>
    <row r="879" ht="36" customHeight="1" spans="1:7">
      <c r="A879" s="441">
        <v>2130205</v>
      </c>
      <c r="B879" s="302" t="s">
        <v>787</v>
      </c>
      <c r="C879" s="303">
        <f>IFERROR(VLOOKUP(A879,[3]表10支出预算!$A$4:$F$2222,5,FALSE),0)</f>
        <v>896</v>
      </c>
      <c r="D879" s="303">
        <f>IFERROR(VLOOKUP(A879,[3]表10支出预算!$A$4:$F$2222,6,FALSE),0)</f>
        <v>1117</v>
      </c>
      <c r="E879" s="442">
        <f t="shared" si="41"/>
        <v>0.247</v>
      </c>
      <c r="F879" s="273" t="str">
        <f t="shared" si="39"/>
        <v>是</v>
      </c>
      <c r="G879" s="150" t="str">
        <f t="shared" si="40"/>
        <v>项</v>
      </c>
    </row>
    <row r="880" ht="36" customHeight="1" spans="1:7">
      <c r="A880" s="441">
        <v>2130206</v>
      </c>
      <c r="B880" s="302" t="s">
        <v>788</v>
      </c>
      <c r="C880" s="303">
        <f>IFERROR(VLOOKUP(A880,[3]表10支出预算!$A$4:$F$2222,5,FALSE),0)</f>
        <v>0</v>
      </c>
      <c r="D880" s="303">
        <f>IFERROR(VLOOKUP(A880,[3]表10支出预算!$A$4:$F$2222,6,FALSE),0)</f>
        <v>0</v>
      </c>
      <c r="E880" s="442">
        <f t="shared" si="41"/>
        <v>0</v>
      </c>
      <c r="F880" s="273" t="str">
        <f t="shared" si="39"/>
        <v>否</v>
      </c>
      <c r="G880" s="150" t="str">
        <f t="shared" si="40"/>
        <v>项</v>
      </c>
    </row>
    <row r="881" ht="36" customHeight="1" spans="1:7">
      <c r="A881" s="441">
        <v>2130207</v>
      </c>
      <c r="B881" s="302" t="s">
        <v>789</v>
      </c>
      <c r="C881" s="303">
        <f>IFERROR(VLOOKUP(A881,[3]表10支出预算!$A$4:$F$2222,5,FALSE),0)</f>
        <v>224</v>
      </c>
      <c r="D881" s="303">
        <f>IFERROR(VLOOKUP(A881,[3]表10支出预算!$A$4:$F$2222,6,FALSE),0)</f>
        <v>305</v>
      </c>
      <c r="E881" s="442">
        <f t="shared" si="41"/>
        <v>0.362</v>
      </c>
      <c r="F881" s="273" t="str">
        <f t="shared" si="39"/>
        <v>是</v>
      </c>
      <c r="G881" s="150" t="str">
        <f t="shared" si="40"/>
        <v>项</v>
      </c>
    </row>
    <row r="882" ht="36" customHeight="1" spans="1:7">
      <c r="A882" s="441">
        <v>2130209</v>
      </c>
      <c r="B882" s="302" t="s">
        <v>790</v>
      </c>
      <c r="C882" s="303">
        <f>IFERROR(VLOOKUP(A882,[3]表10支出预算!$A$4:$F$2222,5,FALSE),0)</f>
        <v>3099</v>
      </c>
      <c r="D882" s="303">
        <f>IFERROR(VLOOKUP(A882,[3]表10支出预算!$A$4:$F$2222,6,FALSE),0)</f>
        <v>1997</v>
      </c>
      <c r="E882" s="442">
        <f t="shared" si="41"/>
        <v>-0.356</v>
      </c>
      <c r="F882" s="273" t="str">
        <f t="shared" si="39"/>
        <v>是</v>
      </c>
      <c r="G882" s="150" t="str">
        <f t="shared" si="40"/>
        <v>项</v>
      </c>
    </row>
    <row r="883" ht="36" customHeight="1" spans="1:7">
      <c r="A883" s="441">
        <v>2130210</v>
      </c>
      <c r="B883" s="302" t="s">
        <v>791</v>
      </c>
      <c r="C883" s="303">
        <f>IFERROR(VLOOKUP(A883,[3]表10支出预算!$A$4:$F$2222,5,FALSE),0)</f>
        <v>0</v>
      </c>
      <c r="D883" s="303">
        <f>IFERROR(VLOOKUP(A883,[3]表10支出预算!$A$4:$F$2222,6,FALSE),0)</f>
        <v>0</v>
      </c>
      <c r="E883" s="442">
        <f t="shared" si="41"/>
        <v>0</v>
      </c>
      <c r="F883" s="273" t="str">
        <f t="shared" si="39"/>
        <v>否</v>
      </c>
      <c r="G883" s="150" t="str">
        <f t="shared" si="40"/>
        <v>项</v>
      </c>
    </row>
    <row r="884" ht="36" customHeight="1" spans="1:7">
      <c r="A884" s="441">
        <v>2130211</v>
      </c>
      <c r="B884" s="302" t="s">
        <v>792</v>
      </c>
      <c r="C884" s="303">
        <f>IFERROR(VLOOKUP(A884,[3]表10支出预算!$A$4:$F$2222,5,FALSE),0)</f>
        <v>0</v>
      </c>
      <c r="D884" s="303">
        <f>IFERROR(VLOOKUP(A884,[3]表10支出预算!$A$4:$F$2222,6,FALSE),0)</f>
        <v>0</v>
      </c>
      <c r="E884" s="442">
        <f t="shared" si="41"/>
        <v>0</v>
      </c>
      <c r="F884" s="273" t="str">
        <f t="shared" si="39"/>
        <v>否</v>
      </c>
      <c r="G884" s="150" t="str">
        <f t="shared" si="40"/>
        <v>项</v>
      </c>
    </row>
    <row r="885" ht="36" customHeight="1" spans="1:7">
      <c r="A885" s="441">
        <v>2130212</v>
      </c>
      <c r="B885" s="302" t="s">
        <v>793</v>
      </c>
      <c r="C885" s="303">
        <f>IFERROR(VLOOKUP(A885,[3]表10支出预算!$A$4:$F$2222,5,FALSE),0)</f>
        <v>90</v>
      </c>
      <c r="D885" s="303">
        <f>IFERROR(VLOOKUP(A885,[3]表10支出预算!$A$4:$F$2222,6,FALSE),0)</f>
        <v>0</v>
      </c>
      <c r="E885" s="442">
        <f t="shared" si="41"/>
        <v>-1</v>
      </c>
      <c r="F885" s="273" t="str">
        <f t="shared" si="39"/>
        <v>是</v>
      </c>
      <c r="G885" s="150" t="str">
        <f t="shared" si="40"/>
        <v>项</v>
      </c>
    </row>
    <row r="886" ht="36" customHeight="1" spans="1:7">
      <c r="A886" s="441">
        <v>2130213</v>
      </c>
      <c r="B886" s="302" t="s">
        <v>794</v>
      </c>
      <c r="C886" s="303">
        <f>IFERROR(VLOOKUP(A886,[3]表10支出预算!$A$4:$F$2222,5,FALSE),0)</f>
        <v>0</v>
      </c>
      <c r="D886" s="303">
        <f>IFERROR(VLOOKUP(A886,[3]表10支出预算!$A$4:$F$2222,6,FALSE),0)</f>
        <v>0</v>
      </c>
      <c r="E886" s="442">
        <f t="shared" si="41"/>
        <v>0</v>
      </c>
      <c r="F886" s="273" t="str">
        <f t="shared" si="39"/>
        <v>否</v>
      </c>
      <c r="G886" s="150" t="str">
        <f t="shared" si="40"/>
        <v>项</v>
      </c>
    </row>
    <row r="887" ht="36" customHeight="1" spans="1:7">
      <c r="A887" s="441">
        <v>2130217</v>
      </c>
      <c r="B887" s="302" t="s">
        <v>795</v>
      </c>
      <c r="C887" s="303">
        <f>IFERROR(VLOOKUP(A887,[3]表10支出预算!$A$4:$F$2222,5,FALSE),0)</f>
        <v>0</v>
      </c>
      <c r="D887" s="303">
        <f>IFERROR(VLOOKUP(A887,[3]表10支出预算!$A$4:$F$2222,6,FALSE),0)</f>
        <v>0</v>
      </c>
      <c r="E887" s="442">
        <f t="shared" si="41"/>
        <v>0</v>
      </c>
      <c r="F887" s="273" t="str">
        <f t="shared" si="39"/>
        <v>否</v>
      </c>
      <c r="G887" s="150" t="str">
        <f t="shared" si="40"/>
        <v>项</v>
      </c>
    </row>
    <row r="888" ht="36" customHeight="1" spans="1:7">
      <c r="A888" s="441">
        <v>2130220</v>
      </c>
      <c r="B888" s="302" t="s">
        <v>796</v>
      </c>
      <c r="C888" s="303">
        <f>IFERROR(VLOOKUP(A888,[3]表10支出预算!$A$4:$F$2222,5,FALSE),0)</f>
        <v>0</v>
      </c>
      <c r="D888" s="303">
        <f>IFERROR(VLOOKUP(A888,[3]表10支出预算!$A$4:$F$2222,6,FALSE),0)</f>
        <v>0</v>
      </c>
      <c r="E888" s="442">
        <f t="shared" si="41"/>
        <v>0</v>
      </c>
      <c r="F888" s="273" t="str">
        <f t="shared" si="39"/>
        <v>否</v>
      </c>
      <c r="G888" s="150" t="str">
        <f t="shared" si="40"/>
        <v>项</v>
      </c>
    </row>
    <row r="889" ht="36" customHeight="1" spans="1:7">
      <c r="A889" s="441">
        <v>2130221</v>
      </c>
      <c r="B889" s="302" t="s">
        <v>797</v>
      </c>
      <c r="C889" s="303">
        <f>IFERROR(VLOOKUP(A889,[3]表10支出预算!$A$4:$F$2222,5,FALSE),0)</f>
        <v>0</v>
      </c>
      <c r="D889" s="303">
        <f>IFERROR(VLOOKUP(A889,[3]表10支出预算!$A$4:$F$2222,6,FALSE),0)</f>
        <v>0</v>
      </c>
      <c r="E889" s="442">
        <f t="shared" si="41"/>
        <v>0</v>
      </c>
      <c r="F889" s="273" t="str">
        <f t="shared" si="39"/>
        <v>否</v>
      </c>
      <c r="G889" s="150" t="str">
        <f t="shared" si="40"/>
        <v>项</v>
      </c>
    </row>
    <row r="890" ht="36" customHeight="1" spans="1:7">
      <c r="A890" s="441">
        <v>2130223</v>
      </c>
      <c r="B890" s="302" t="s">
        <v>798</v>
      </c>
      <c r="C890" s="303">
        <f>IFERROR(VLOOKUP(A890,[3]表10支出预算!$A$4:$F$2222,5,FALSE),0)</f>
        <v>0</v>
      </c>
      <c r="D890" s="303">
        <f>IFERROR(VLOOKUP(A890,[3]表10支出预算!$A$4:$F$2222,6,FALSE),0)</f>
        <v>0</v>
      </c>
      <c r="E890" s="442">
        <f t="shared" si="41"/>
        <v>0</v>
      </c>
      <c r="F890" s="273" t="str">
        <f t="shared" si="39"/>
        <v>否</v>
      </c>
      <c r="G890" s="150" t="str">
        <f t="shared" si="40"/>
        <v>项</v>
      </c>
    </row>
    <row r="891" ht="36" customHeight="1" spans="1:7">
      <c r="A891" s="441">
        <v>2130226</v>
      </c>
      <c r="B891" s="302" t="s">
        <v>799</v>
      </c>
      <c r="C891" s="303">
        <f>IFERROR(VLOOKUP(A891,[3]表10支出预算!$A$4:$F$2222,5,FALSE),0)</f>
        <v>0</v>
      </c>
      <c r="D891" s="303">
        <f>IFERROR(VLOOKUP(A891,[3]表10支出预算!$A$4:$F$2222,6,FALSE),0)</f>
        <v>0</v>
      </c>
      <c r="E891" s="442">
        <f t="shared" si="41"/>
        <v>0</v>
      </c>
      <c r="F891" s="273" t="str">
        <f t="shared" si="39"/>
        <v>否</v>
      </c>
      <c r="G891" s="150" t="str">
        <f t="shared" si="40"/>
        <v>项</v>
      </c>
    </row>
    <row r="892" ht="36" customHeight="1" spans="1:7">
      <c r="A892" s="441">
        <v>2130227</v>
      </c>
      <c r="B892" s="302" t="s">
        <v>800</v>
      </c>
      <c r="C892" s="303">
        <f>IFERROR(VLOOKUP(A892,[3]表10支出预算!$A$4:$F$2222,5,FALSE),0)</f>
        <v>0</v>
      </c>
      <c r="D892" s="303">
        <f>IFERROR(VLOOKUP(A892,[3]表10支出预算!$A$4:$F$2222,6,FALSE),0)</f>
        <v>0</v>
      </c>
      <c r="E892" s="442">
        <f t="shared" si="41"/>
        <v>0</v>
      </c>
      <c r="F892" s="273" t="str">
        <f t="shared" si="39"/>
        <v>否</v>
      </c>
      <c r="G892" s="150" t="str">
        <f t="shared" si="40"/>
        <v>项</v>
      </c>
    </row>
    <row r="893" ht="36" customHeight="1" spans="1:7">
      <c r="A893" s="441">
        <v>2130232</v>
      </c>
      <c r="B893" s="302" t="s">
        <v>801</v>
      </c>
      <c r="C893" s="303">
        <f>IFERROR(VLOOKUP(A893,[3]表10支出预算!$A$4:$F$2222,5,FALSE),0)</f>
        <v>0</v>
      </c>
      <c r="D893" s="303">
        <f>IFERROR(VLOOKUP(A893,[3]表10支出预算!$A$4:$F$2222,6,FALSE),0)</f>
        <v>0</v>
      </c>
      <c r="E893" s="442">
        <f t="shared" si="41"/>
        <v>0</v>
      </c>
      <c r="F893" s="273" t="str">
        <f t="shared" si="39"/>
        <v>否</v>
      </c>
      <c r="G893" s="150" t="str">
        <f t="shared" si="40"/>
        <v>项</v>
      </c>
    </row>
    <row r="894" ht="36" customHeight="1" spans="1:7">
      <c r="A894" s="441">
        <v>2130234</v>
      </c>
      <c r="B894" s="302" t="s">
        <v>802</v>
      </c>
      <c r="C894" s="303">
        <f>IFERROR(VLOOKUP(A894,[3]表10支出预算!$A$4:$F$2222,5,FALSE),0)</f>
        <v>462</v>
      </c>
      <c r="D894" s="303">
        <f>IFERROR(VLOOKUP(A894,[3]表10支出预算!$A$4:$F$2222,6,FALSE),0)</f>
        <v>511</v>
      </c>
      <c r="E894" s="442">
        <f t="shared" si="41"/>
        <v>0.106</v>
      </c>
      <c r="F894" s="273" t="str">
        <f t="shared" si="39"/>
        <v>是</v>
      </c>
      <c r="G894" s="150" t="str">
        <f t="shared" si="40"/>
        <v>项</v>
      </c>
    </row>
    <row r="895" ht="36" customHeight="1" spans="1:7">
      <c r="A895" s="441">
        <v>2130235</v>
      </c>
      <c r="B895" s="302" t="s">
        <v>803</v>
      </c>
      <c r="C895" s="303">
        <f>IFERROR(VLOOKUP(A895,[3]表10支出预算!$A$4:$F$2222,5,FALSE),0)</f>
        <v>0</v>
      </c>
      <c r="D895" s="303">
        <f>IFERROR(VLOOKUP(A895,[3]表10支出预算!$A$4:$F$2222,6,FALSE),0)</f>
        <v>0</v>
      </c>
      <c r="E895" s="442">
        <f t="shared" si="41"/>
        <v>0</v>
      </c>
      <c r="F895" s="273" t="str">
        <f t="shared" si="39"/>
        <v>否</v>
      </c>
      <c r="G895" s="150" t="str">
        <f t="shared" si="40"/>
        <v>项</v>
      </c>
    </row>
    <row r="896" ht="36" customHeight="1" spans="1:7">
      <c r="A896" s="441">
        <v>2130236</v>
      </c>
      <c r="B896" s="302" t="s">
        <v>804</v>
      </c>
      <c r="C896" s="303">
        <f>IFERROR(VLOOKUP(A896,[3]表10支出预算!$A$4:$F$2222,5,FALSE),0)</f>
        <v>0</v>
      </c>
      <c r="D896" s="303">
        <f>IFERROR(VLOOKUP(A896,[3]表10支出预算!$A$4:$F$2222,6,FALSE),0)</f>
        <v>0</v>
      </c>
      <c r="E896" s="442">
        <f t="shared" si="41"/>
        <v>0</v>
      </c>
      <c r="F896" s="273" t="str">
        <f t="shared" si="39"/>
        <v>否</v>
      </c>
      <c r="G896" s="150" t="str">
        <f t="shared" si="40"/>
        <v>项</v>
      </c>
    </row>
    <row r="897" ht="36" customHeight="1" spans="1:7">
      <c r="A897" s="441">
        <v>2130237</v>
      </c>
      <c r="B897" s="302" t="s">
        <v>770</v>
      </c>
      <c r="C897" s="303">
        <f>IFERROR(VLOOKUP(A897,[3]表10支出预算!$A$4:$F$2222,5,FALSE),0)</f>
        <v>0</v>
      </c>
      <c r="D897" s="303">
        <f>IFERROR(VLOOKUP(A897,[3]表10支出预算!$A$4:$F$2222,6,FALSE),0)</f>
        <v>0</v>
      </c>
      <c r="E897" s="442">
        <f t="shared" si="41"/>
        <v>0</v>
      </c>
      <c r="F897" s="273" t="str">
        <f t="shared" si="39"/>
        <v>否</v>
      </c>
      <c r="G897" s="150" t="str">
        <f t="shared" si="40"/>
        <v>项</v>
      </c>
    </row>
    <row r="898" ht="36" customHeight="1" spans="1:7">
      <c r="A898" s="441">
        <v>2130299</v>
      </c>
      <c r="B898" s="302" t="s">
        <v>805</v>
      </c>
      <c r="C898" s="303">
        <f>IFERROR(VLOOKUP(A898,[3]表10支出预算!$A$4:$F$2222,5,FALSE),0)</f>
        <v>2987</v>
      </c>
      <c r="D898" s="303">
        <f>IFERROR(VLOOKUP(A898,[3]表10支出预算!$A$4:$F$2222,6,FALSE),0)</f>
        <v>0</v>
      </c>
      <c r="E898" s="442">
        <f t="shared" si="41"/>
        <v>-1</v>
      </c>
      <c r="F898" s="273" t="str">
        <f t="shared" si="39"/>
        <v>是</v>
      </c>
      <c r="G898" s="150" t="str">
        <f t="shared" si="40"/>
        <v>项</v>
      </c>
    </row>
    <row r="899" ht="36" customHeight="1" spans="1:7">
      <c r="A899" s="440">
        <v>21303</v>
      </c>
      <c r="B899" s="298" t="s">
        <v>806</v>
      </c>
      <c r="C899" s="299">
        <f>IFERROR(VLOOKUP(A899,[3]表10支出预算!$A$4:$F$2222,5,FALSE),0)</f>
        <v>9079</v>
      </c>
      <c r="D899" s="299">
        <f>IFERROR(VLOOKUP(A899,[3]表10支出预算!$A$4:$F$2222,6,FALSE),0)</f>
        <v>9659</v>
      </c>
      <c r="E899" s="300">
        <f t="shared" si="41"/>
        <v>0.064</v>
      </c>
      <c r="F899" s="273" t="str">
        <f t="shared" si="39"/>
        <v>是</v>
      </c>
      <c r="G899" s="150" t="str">
        <f t="shared" si="40"/>
        <v>款</v>
      </c>
    </row>
    <row r="900" ht="36" customHeight="1" spans="1:7">
      <c r="A900" s="441">
        <v>2130301</v>
      </c>
      <c r="B900" s="302" t="s">
        <v>137</v>
      </c>
      <c r="C900" s="303">
        <f>IFERROR(VLOOKUP(A900,[3]表10支出预算!$A$4:$F$2222,5,FALSE),0)</f>
        <v>198</v>
      </c>
      <c r="D900" s="303">
        <f>IFERROR(VLOOKUP(A900,[3]表10支出预算!$A$4:$F$2222,6,FALSE),0)</f>
        <v>200</v>
      </c>
      <c r="E900" s="442">
        <f t="shared" si="41"/>
        <v>0.01</v>
      </c>
      <c r="F900" s="273" t="str">
        <f t="shared" ref="F900:F963" si="42">IF(LEN(A900)=3,"是",IF(B900&lt;&gt;"",IF(SUM(C900:D900)&lt;&gt;0,"是","否"),"是"))</f>
        <v>是</v>
      </c>
      <c r="G900" s="150" t="str">
        <f t="shared" ref="G900:G963" si="43">IF(LEN(A900)=3,"类",IF(LEN(A900)=5,"款","项"))</f>
        <v>项</v>
      </c>
    </row>
    <row r="901" ht="36" customHeight="1" spans="1:7">
      <c r="A901" s="441">
        <v>2130302</v>
      </c>
      <c r="B901" s="302" t="s">
        <v>138</v>
      </c>
      <c r="C901" s="303">
        <f>IFERROR(VLOOKUP(A901,[3]表10支出预算!$A$4:$F$2222,5,FALSE),0)</f>
        <v>0</v>
      </c>
      <c r="D901" s="303">
        <f>IFERROR(VLOOKUP(A901,[3]表10支出预算!$A$4:$F$2222,6,FALSE),0)</f>
        <v>0</v>
      </c>
      <c r="E901" s="442">
        <f t="shared" ref="E901:E964" si="44">IF(C901=0,0,(D901-C901)/C901)</f>
        <v>0</v>
      </c>
      <c r="F901" s="273" t="str">
        <f t="shared" si="42"/>
        <v>否</v>
      </c>
      <c r="G901" s="150" t="str">
        <f t="shared" si="43"/>
        <v>项</v>
      </c>
    </row>
    <row r="902" ht="36" customHeight="1" spans="1:7">
      <c r="A902" s="441">
        <v>2130303</v>
      </c>
      <c r="B902" s="302" t="s">
        <v>139</v>
      </c>
      <c r="C902" s="303">
        <f>IFERROR(VLOOKUP(A902,[3]表10支出预算!$A$4:$F$2222,5,FALSE),0)</f>
        <v>0</v>
      </c>
      <c r="D902" s="303">
        <f>IFERROR(VLOOKUP(A902,[3]表10支出预算!$A$4:$F$2222,6,FALSE),0)</f>
        <v>0</v>
      </c>
      <c r="E902" s="442">
        <f t="shared" si="44"/>
        <v>0</v>
      </c>
      <c r="F902" s="273" t="str">
        <f t="shared" si="42"/>
        <v>否</v>
      </c>
      <c r="G902" s="150" t="str">
        <f t="shared" si="43"/>
        <v>项</v>
      </c>
    </row>
    <row r="903" ht="36" customHeight="1" spans="1:7">
      <c r="A903" s="441">
        <v>2130304</v>
      </c>
      <c r="B903" s="302" t="s">
        <v>807</v>
      </c>
      <c r="C903" s="303">
        <f>IFERROR(VLOOKUP(A903,[3]表10支出预算!$A$4:$F$2222,5,FALSE),0)</f>
        <v>0</v>
      </c>
      <c r="D903" s="303">
        <f>IFERROR(VLOOKUP(A903,[3]表10支出预算!$A$4:$F$2222,6,FALSE),0)</f>
        <v>0</v>
      </c>
      <c r="E903" s="442">
        <f t="shared" si="44"/>
        <v>0</v>
      </c>
      <c r="F903" s="273" t="str">
        <f t="shared" si="42"/>
        <v>否</v>
      </c>
      <c r="G903" s="150" t="str">
        <f t="shared" si="43"/>
        <v>项</v>
      </c>
    </row>
    <row r="904" ht="36" customHeight="1" spans="1:7">
      <c r="A904" s="441">
        <v>2130305</v>
      </c>
      <c r="B904" s="302" t="s">
        <v>808</v>
      </c>
      <c r="C904" s="303">
        <f>IFERROR(VLOOKUP(A904,[3]表10支出预算!$A$4:$F$2222,5,FALSE),0)</f>
        <v>2335</v>
      </c>
      <c r="D904" s="303">
        <f>IFERROR(VLOOKUP(A904,[3]表10支出预算!$A$4:$F$2222,6,FALSE),0)</f>
        <v>6900</v>
      </c>
      <c r="E904" s="442">
        <f t="shared" si="44"/>
        <v>1.955</v>
      </c>
      <c r="F904" s="273" t="str">
        <f t="shared" si="42"/>
        <v>是</v>
      </c>
      <c r="G904" s="150" t="str">
        <f t="shared" si="43"/>
        <v>项</v>
      </c>
    </row>
    <row r="905" ht="36" customHeight="1" spans="1:7">
      <c r="A905" s="441">
        <v>2130306</v>
      </c>
      <c r="B905" s="302" t="s">
        <v>809</v>
      </c>
      <c r="C905" s="303">
        <f>IFERROR(VLOOKUP(A905,[3]表10支出预算!$A$4:$F$2222,5,FALSE),0)</f>
        <v>180</v>
      </c>
      <c r="D905" s="303">
        <f>IFERROR(VLOOKUP(A905,[3]表10支出预算!$A$4:$F$2222,6,FALSE),0)</f>
        <v>90</v>
      </c>
      <c r="E905" s="442">
        <f t="shared" si="44"/>
        <v>-0.5</v>
      </c>
      <c r="F905" s="273" t="str">
        <f t="shared" si="42"/>
        <v>是</v>
      </c>
      <c r="G905" s="150" t="str">
        <f t="shared" si="43"/>
        <v>项</v>
      </c>
    </row>
    <row r="906" ht="36" customHeight="1" spans="1:7">
      <c r="A906" s="441">
        <v>2130307</v>
      </c>
      <c r="B906" s="302" t="s">
        <v>810</v>
      </c>
      <c r="C906" s="303">
        <f>IFERROR(VLOOKUP(A906,[3]表10支出预算!$A$4:$F$2222,5,FALSE),0)</f>
        <v>0</v>
      </c>
      <c r="D906" s="303">
        <f>IFERROR(VLOOKUP(A906,[3]表10支出预算!$A$4:$F$2222,6,FALSE),0)</f>
        <v>0</v>
      </c>
      <c r="E906" s="442">
        <f t="shared" si="44"/>
        <v>0</v>
      </c>
      <c r="F906" s="273" t="str">
        <f t="shared" si="42"/>
        <v>否</v>
      </c>
      <c r="G906" s="150" t="str">
        <f t="shared" si="43"/>
        <v>项</v>
      </c>
    </row>
    <row r="907" ht="36" customHeight="1" spans="1:7">
      <c r="A907" s="441">
        <v>2130308</v>
      </c>
      <c r="B907" s="302" t="s">
        <v>811</v>
      </c>
      <c r="C907" s="303">
        <f>IFERROR(VLOOKUP(A907,[3]表10支出预算!$A$4:$F$2222,5,FALSE),0)</f>
        <v>0</v>
      </c>
      <c r="D907" s="303">
        <f>IFERROR(VLOOKUP(A907,[3]表10支出预算!$A$4:$F$2222,6,FALSE),0)</f>
        <v>0</v>
      </c>
      <c r="E907" s="442">
        <f t="shared" si="44"/>
        <v>0</v>
      </c>
      <c r="F907" s="273" t="str">
        <f t="shared" si="42"/>
        <v>否</v>
      </c>
      <c r="G907" s="150" t="str">
        <f t="shared" si="43"/>
        <v>项</v>
      </c>
    </row>
    <row r="908" ht="36" customHeight="1" spans="1:7">
      <c r="A908" s="441">
        <v>2130309</v>
      </c>
      <c r="B908" s="302" t="s">
        <v>812</v>
      </c>
      <c r="C908" s="303">
        <f>IFERROR(VLOOKUP(A908,[3]表10支出预算!$A$4:$F$2222,5,FALSE),0)</f>
        <v>0</v>
      </c>
      <c r="D908" s="303">
        <f>IFERROR(VLOOKUP(A908,[3]表10支出预算!$A$4:$F$2222,6,FALSE),0)</f>
        <v>0</v>
      </c>
      <c r="E908" s="442">
        <f t="shared" si="44"/>
        <v>0</v>
      </c>
      <c r="F908" s="273" t="str">
        <f t="shared" si="42"/>
        <v>否</v>
      </c>
      <c r="G908" s="150" t="str">
        <f t="shared" si="43"/>
        <v>项</v>
      </c>
    </row>
    <row r="909" ht="36" customHeight="1" spans="1:7">
      <c r="A909" s="441">
        <v>2130310</v>
      </c>
      <c r="B909" s="302" t="s">
        <v>813</v>
      </c>
      <c r="C909" s="303">
        <f>IFERROR(VLOOKUP(A909,[3]表10支出预算!$A$4:$F$2222,5,FALSE),0)</f>
        <v>80</v>
      </c>
      <c r="D909" s="303">
        <f>IFERROR(VLOOKUP(A909,[3]表10支出预算!$A$4:$F$2222,6,FALSE),0)</f>
        <v>100</v>
      </c>
      <c r="E909" s="442">
        <f t="shared" si="44"/>
        <v>0.25</v>
      </c>
      <c r="F909" s="273" t="str">
        <f t="shared" si="42"/>
        <v>是</v>
      </c>
      <c r="G909" s="150" t="str">
        <f t="shared" si="43"/>
        <v>项</v>
      </c>
    </row>
    <row r="910" ht="36" customHeight="1" spans="1:7">
      <c r="A910" s="441">
        <v>2130311</v>
      </c>
      <c r="B910" s="302" t="s">
        <v>814</v>
      </c>
      <c r="C910" s="303">
        <f>IFERROR(VLOOKUP(A910,[3]表10支出预算!$A$4:$F$2222,5,FALSE),0)</f>
        <v>20</v>
      </c>
      <c r="D910" s="303">
        <f>IFERROR(VLOOKUP(A910,[3]表10支出预算!$A$4:$F$2222,6,FALSE),0)</f>
        <v>0</v>
      </c>
      <c r="E910" s="442">
        <f t="shared" si="44"/>
        <v>-1</v>
      </c>
      <c r="F910" s="273" t="str">
        <f t="shared" si="42"/>
        <v>是</v>
      </c>
      <c r="G910" s="150" t="str">
        <f t="shared" si="43"/>
        <v>项</v>
      </c>
    </row>
    <row r="911" ht="36" customHeight="1" spans="1:7">
      <c r="A911" s="441">
        <v>2130312</v>
      </c>
      <c r="B911" s="302" t="s">
        <v>815</v>
      </c>
      <c r="C911" s="303">
        <f>IFERROR(VLOOKUP(A911,[3]表10支出预算!$A$4:$F$2222,5,FALSE),0)</f>
        <v>0</v>
      </c>
      <c r="D911" s="303">
        <f>IFERROR(VLOOKUP(A911,[3]表10支出预算!$A$4:$F$2222,6,FALSE),0)</f>
        <v>0</v>
      </c>
      <c r="E911" s="442">
        <f t="shared" si="44"/>
        <v>0</v>
      </c>
      <c r="F911" s="273" t="str">
        <f t="shared" si="42"/>
        <v>否</v>
      </c>
      <c r="G911" s="150" t="str">
        <f t="shared" si="43"/>
        <v>项</v>
      </c>
    </row>
    <row r="912" ht="36" customHeight="1" spans="1:7">
      <c r="A912" s="441">
        <v>2130313</v>
      </c>
      <c r="B912" s="302" t="s">
        <v>816</v>
      </c>
      <c r="C912" s="303">
        <f>IFERROR(VLOOKUP(A912,[3]表10支出预算!$A$4:$F$2222,5,FALSE),0)</f>
        <v>0</v>
      </c>
      <c r="D912" s="303">
        <f>IFERROR(VLOOKUP(A912,[3]表10支出预算!$A$4:$F$2222,6,FALSE),0)</f>
        <v>0</v>
      </c>
      <c r="E912" s="442">
        <f t="shared" si="44"/>
        <v>0</v>
      </c>
      <c r="F912" s="273" t="str">
        <f t="shared" si="42"/>
        <v>否</v>
      </c>
      <c r="G912" s="150" t="str">
        <f t="shared" si="43"/>
        <v>项</v>
      </c>
    </row>
    <row r="913" ht="36" customHeight="1" spans="1:7">
      <c r="A913" s="441">
        <v>2130314</v>
      </c>
      <c r="B913" s="302" t="s">
        <v>817</v>
      </c>
      <c r="C913" s="303">
        <f>IFERROR(VLOOKUP(A913,[3]表10支出预算!$A$4:$F$2222,5,FALSE),0)</f>
        <v>45</v>
      </c>
      <c r="D913" s="303">
        <f>IFERROR(VLOOKUP(A913,[3]表10支出预算!$A$4:$F$2222,6,FALSE),0)</f>
        <v>0</v>
      </c>
      <c r="E913" s="442">
        <f t="shared" si="44"/>
        <v>-1</v>
      </c>
      <c r="F913" s="273" t="str">
        <f t="shared" si="42"/>
        <v>是</v>
      </c>
      <c r="G913" s="150" t="str">
        <f t="shared" si="43"/>
        <v>项</v>
      </c>
    </row>
    <row r="914" ht="36" customHeight="1" spans="1:7">
      <c r="A914" s="441">
        <v>2130315</v>
      </c>
      <c r="B914" s="302" t="s">
        <v>818</v>
      </c>
      <c r="C914" s="303">
        <f>IFERROR(VLOOKUP(A914,[3]表10支出预算!$A$4:$F$2222,5,FALSE),0)</f>
        <v>552</v>
      </c>
      <c r="D914" s="303">
        <f>IFERROR(VLOOKUP(A914,[3]表10支出预算!$A$4:$F$2222,6,FALSE),0)</f>
        <v>1245</v>
      </c>
      <c r="E914" s="442">
        <f t="shared" si="44"/>
        <v>1.255</v>
      </c>
      <c r="F914" s="273" t="str">
        <f t="shared" si="42"/>
        <v>是</v>
      </c>
      <c r="G914" s="150" t="str">
        <f t="shared" si="43"/>
        <v>项</v>
      </c>
    </row>
    <row r="915" ht="36" customHeight="1" spans="1:7">
      <c r="A915" s="441">
        <v>2130316</v>
      </c>
      <c r="B915" s="302" t="s">
        <v>819</v>
      </c>
      <c r="C915" s="303">
        <f>IFERROR(VLOOKUP(A915,[3]表10支出预算!$A$4:$F$2222,5,FALSE),0)</f>
        <v>2653</v>
      </c>
      <c r="D915" s="303">
        <f>IFERROR(VLOOKUP(A915,[3]表10支出预算!$A$4:$F$2222,6,FALSE),0)</f>
        <v>0</v>
      </c>
      <c r="E915" s="442">
        <f t="shared" si="44"/>
        <v>-1</v>
      </c>
      <c r="F915" s="273" t="str">
        <f t="shared" si="42"/>
        <v>是</v>
      </c>
      <c r="G915" s="150" t="str">
        <f t="shared" si="43"/>
        <v>项</v>
      </c>
    </row>
    <row r="916" ht="36" customHeight="1" spans="1:7">
      <c r="A916" s="441">
        <v>2130317</v>
      </c>
      <c r="B916" s="302" t="s">
        <v>820</v>
      </c>
      <c r="C916" s="303">
        <f>IFERROR(VLOOKUP(A916,[3]表10支出预算!$A$4:$F$2222,5,FALSE),0)</f>
        <v>0</v>
      </c>
      <c r="D916" s="303">
        <f>IFERROR(VLOOKUP(A916,[3]表10支出预算!$A$4:$F$2222,6,FALSE),0)</f>
        <v>0</v>
      </c>
      <c r="E916" s="442">
        <f t="shared" si="44"/>
        <v>0</v>
      </c>
      <c r="F916" s="273" t="str">
        <f t="shared" si="42"/>
        <v>否</v>
      </c>
      <c r="G916" s="150" t="str">
        <f t="shared" si="43"/>
        <v>项</v>
      </c>
    </row>
    <row r="917" ht="36" customHeight="1" spans="1:7">
      <c r="A917" s="441">
        <v>2130318</v>
      </c>
      <c r="B917" s="302" t="s">
        <v>821</v>
      </c>
      <c r="C917" s="303">
        <f>IFERROR(VLOOKUP(A917,[3]表10支出预算!$A$4:$F$2222,5,FALSE),0)</f>
        <v>0</v>
      </c>
      <c r="D917" s="303">
        <f>IFERROR(VLOOKUP(A917,[3]表10支出预算!$A$4:$F$2222,6,FALSE),0)</f>
        <v>0</v>
      </c>
      <c r="E917" s="442">
        <f t="shared" si="44"/>
        <v>0</v>
      </c>
      <c r="F917" s="273" t="str">
        <f t="shared" si="42"/>
        <v>否</v>
      </c>
      <c r="G917" s="150" t="str">
        <f t="shared" si="43"/>
        <v>项</v>
      </c>
    </row>
    <row r="918" ht="36" customHeight="1" spans="1:7">
      <c r="A918" s="441">
        <v>2130319</v>
      </c>
      <c r="B918" s="302" t="s">
        <v>822</v>
      </c>
      <c r="C918" s="303">
        <f>IFERROR(VLOOKUP(A918,[3]表10支出预算!$A$4:$F$2222,5,FALSE),0)</f>
        <v>628</v>
      </c>
      <c r="D918" s="303">
        <f>IFERROR(VLOOKUP(A918,[3]表10支出预算!$A$4:$F$2222,6,FALSE),0)</f>
        <v>0</v>
      </c>
      <c r="E918" s="442">
        <f t="shared" si="44"/>
        <v>-1</v>
      </c>
      <c r="F918" s="273" t="str">
        <f t="shared" si="42"/>
        <v>是</v>
      </c>
      <c r="G918" s="150" t="str">
        <f t="shared" si="43"/>
        <v>项</v>
      </c>
    </row>
    <row r="919" ht="36" customHeight="1" spans="1:7">
      <c r="A919" s="441">
        <v>2130321</v>
      </c>
      <c r="B919" s="302" t="s">
        <v>823</v>
      </c>
      <c r="C919" s="303">
        <f>IFERROR(VLOOKUP(A919,[3]表10支出预算!$A$4:$F$2222,5,FALSE),0)</f>
        <v>0</v>
      </c>
      <c r="D919" s="303">
        <f>IFERROR(VLOOKUP(A919,[3]表10支出预算!$A$4:$F$2222,6,FALSE),0)</f>
        <v>0</v>
      </c>
      <c r="E919" s="442">
        <f t="shared" si="44"/>
        <v>0</v>
      </c>
      <c r="F919" s="273" t="str">
        <f t="shared" si="42"/>
        <v>否</v>
      </c>
      <c r="G919" s="150" t="str">
        <f t="shared" si="43"/>
        <v>项</v>
      </c>
    </row>
    <row r="920" ht="36" customHeight="1" spans="1:7">
      <c r="A920" s="441">
        <v>2130322</v>
      </c>
      <c r="B920" s="302" t="s">
        <v>824</v>
      </c>
      <c r="C920" s="303">
        <f>IFERROR(VLOOKUP(A920,[3]表10支出预算!$A$4:$F$2222,5,FALSE),0)</f>
        <v>0</v>
      </c>
      <c r="D920" s="303">
        <f>IFERROR(VLOOKUP(A920,[3]表10支出预算!$A$4:$F$2222,6,FALSE),0)</f>
        <v>0</v>
      </c>
      <c r="E920" s="442">
        <f t="shared" si="44"/>
        <v>0</v>
      </c>
      <c r="F920" s="273" t="str">
        <f t="shared" si="42"/>
        <v>否</v>
      </c>
      <c r="G920" s="150" t="str">
        <f t="shared" si="43"/>
        <v>项</v>
      </c>
    </row>
    <row r="921" ht="36" customHeight="1" spans="1:7">
      <c r="A921" s="441">
        <v>2130333</v>
      </c>
      <c r="B921" s="302" t="s">
        <v>798</v>
      </c>
      <c r="C921" s="303">
        <f>IFERROR(VLOOKUP(A921,[3]表10支出预算!$A$4:$F$2222,5,FALSE),0)</f>
        <v>0</v>
      </c>
      <c r="D921" s="303">
        <f>IFERROR(VLOOKUP(A921,[3]表10支出预算!$A$4:$F$2222,6,FALSE),0)</f>
        <v>0</v>
      </c>
      <c r="E921" s="442">
        <f t="shared" si="44"/>
        <v>0</v>
      </c>
      <c r="F921" s="273" t="str">
        <f t="shared" si="42"/>
        <v>否</v>
      </c>
      <c r="G921" s="150" t="str">
        <f t="shared" si="43"/>
        <v>项</v>
      </c>
    </row>
    <row r="922" ht="36" customHeight="1" spans="1:7">
      <c r="A922" s="441">
        <v>2130334</v>
      </c>
      <c r="B922" s="302" t="s">
        <v>825</v>
      </c>
      <c r="C922" s="303">
        <f>IFERROR(VLOOKUP(A922,[3]表10支出预算!$A$4:$F$2222,5,FALSE),0)</f>
        <v>0</v>
      </c>
      <c r="D922" s="303">
        <f>IFERROR(VLOOKUP(A922,[3]表10支出预算!$A$4:$F$2222,6,FALSE),0)</f>
        <v>0</v>
      </c>
      <c r="E922" s="442">
        <f t="shared" si="44"/>
        <v>0</v>
      </c>
      <c r="F922" s="273" t="str">
        <f t="shared" si="42"/>
        <v>否</v>
      </c>
      <c r="G922" s="150" t="str">
        <f t="shared" si="43"/>
        <v>项</v>
      </c>
    </row>
    <row r="923" ht="36" customHeight="1" spans="1:7">
      <c r="A923" s="441">
        <v>2130335</v>
      </c>
      <c r="B923" s="302" t="s">
        <v>826</v>
      </c>
      <c r="C923" s="303">
        <f>IFERROR(VLOOKUP(A923,[3]表10支出预算!$A$4:$F$2222,5,FALSE),0)</f>
        <v>244</v>
      </c>
      <c r="D923" s="303">
        <f>IFERROR(VLOOKUP(A923,[3]表10支出预算!$A$4:$F$2222,6,FALSE),0)</f>
        <v>0</v>
      </c>
      <c r="E923" s="442">
        <f t="shared" si="44"/>
        <v>-1</v>
      </c>
      <c r="F923" s="273" t="str">
        <f t="shared" si="42"/>
        <v>是</v>
      </c>
      <c r="G923" s="150" t="str">
        <f t="shared" si="43"/>
        <v>项</v>
      </c>
    </row>
    <row r="924" ht="36" customHeight="1" spans="1:7">
      <c r="A924" s="441">
        <v>2130336</v>
      </c>
      <c r="B924" s="302" t="s">
        <v>827</v>
      </c>
      <c r="C924" s="303">
        <f>IFERROR(VLOOKUP(A924,[3]表10支出预算!$A$4:$F$2222,5,FALSE),0)</f>
        <v>0</v>
      </c>
      <c r="D924" s="303">
        <f>IFERROR(VLOOKUP(A924,[3]表10支出预算!$A$4:$F$2222,6,FALSE),0)</f>
        <v>0</v>
      </c>
      <c r="E924" s="442">
        <f t="shared" si="44"/>
        <v>0</v>
      </c>
      <c r="F924" s="273" t="str">
        <f t="shared" si="42"/>
        <v>否</v>
      </c>
      <c r="G924" s="150" t="str">
        <f t="shared" si="43"/>
        <v>项</v>
      </c>
    </row>
    <row r="925" ht="36" customHeight="1" spans="1:7">
      <c r="A925" s="441">
        <v>2130337</v>
      </c>
      <c r="B925" s="302" t="s">
        <v>828</v>
      </c>
      <c r="C925" s="303">
        <f>IFERROR(VLOOKUP(A925,[3]表10支出预算!$A$4:$F$2222,5,FALSE),0)</f>
        <v>0</v>
      </c>
      <c r="D925" s="303">
        <f>IFERROR(VLOOKUP(A925,[3]表10支出预算!$A$4:$F$2222,6,FALSE),0)</f>
        <v>0</v>
      </c>
      <c r="E925" s="442">
        <f t="shared" si="44"/>
        <v>0</v>
      </c>
      <c r="F925" s="273" t="str">
        <f t="shared" si="42"/>
        <v>否</v>
      </c>
      <c r="G925" s="150" t="str">
        <f t="shared" si="43"/>
        <v>项</v>
      </c>
    </row>
    <row r="926" ht="36" customHeight="1" spans="1:7">
      <c r="A926" s="441">
        <v>2130399</v>
      </c>
      <c r="B926" s="302" t="s">
        <v>829</v>
      </c>
      <c r="C926" s="303">
        <f>IFERROR(VLOOKUP(A926,[3]表10支出预算!$A$4:$F$2222,5,FALSE),0)</f>
        <v>2144</v>
      </c>
      <c r="D926" s="303">
        <f>IFERROR(VLOOKUP(A926,[3]表10支出预算!$A$4:$F$2222,6,FALSE),0)</f>
        <v>1124</v>
      </c>
      <c r="E926" s="442">
        <f t="shared" si="44"/>
        <v>-0.476</v>
      </c>
      <c r="F926" s="273" t="str">
        <f t="shared" si="42"/>
        <v>是</v>
      </c>
      <c r="G926" s="150" t="str">
        <f t="shared" si="43"/>
        <v>项</v>
      </c>
    </row>
    <row r="927" ht="36" customHeight="1" spans="1:7">
      <c r="A927" s="440">
        <v>21305</v>
      </c>
      <c r="B927" s="298" t="s">
        <v>830</v>
      </c>
      <c r="C927" s="299">
        <f>IFERROR(VLOOKUP(A927,[3]表10支出预算!$A$4:$F$2222,5,FALSE),0)</f>
        <v>6270</v>
      </c>
      <c r="D927" s="299">
        <f>IFERROR(VLOOKUP(A927,[3]表10支出预算!$A$4:$F$2222,6,FALSE),0)</f>
        <v>6289</v>
      </c>
      <c r="E927" s="300">
        <f t="shared" si="44"/>
        <v>0.003</v>
      </c>
      <c r="F927" s="273" t="str">
        <f t="shared" si="42"/>
        <v>是</v>
      </c>
      <c r="G927" s="150" t="str">
        <f t="shared" si="43"/>
        <v>款</v>
      </c>
    </row>
    <row r="928" ht="36" customHeight="1" spans="1:7">
      <c r="A928" s="441">
        <v>2130501</v>
      </c>
      <c r="B928" s="302" t="s">
        <v>137</v>
      </c>
      <c r="C928" s="303">
        <f>IFERROR(VLOOKUP(A928,[3]表10支出预算!$A$4:$F$2222,5,FALSE),0)</f>
        <v>183</v>
      </c>
      <c r="D928" s="303">
        <f>IFERROR(VLOOKUP(A928,[3]表10支出预算!$A$4:$F$2222,6,FALSE),0)</f>
        <v>219</v>
      </c>
      <c r="E928" s="442">
        <f t="shared" si="44"/>
        <v>0.197</v>
      </c>
      <c r="F928" s="273" t="str">
        <f t="shared" si="42"/>
        <v>是</v>
      </c>
      <c r="G928" s="150" t="str">
        <f t="shared" si="43"/>
        <v>项</v>
      </c>
    </row>
    <row r="929" ht="36" customHeight="1" spans="1:7">
      <c r="A929" s="441">
        <v>2130502</v>
      </c>
      <c r="B929" s="302" t="s">
        <v>138</v>
      </c>
      <c r="C929" s="303">
        <f>IFERROR(VLOOKUP(A929,[3]表10支出预算!$A$4:$F$2222,5,FALSE),0)</f>
        <v>0</v>
      </c>
      <c r="D929" s="303">
        <f>IFERROR(VLOOKUP(A929,[3]表10支出预算!$A$4:$F$2222,6,FALSE),0)</f>
        <v>0</v>
      </c>
      <c r="E929" s="442">
        <f t="shared" si="44"/>
        <v>0</v>
      </c>
      <c r="F929" s="273" t="str">
        <f t="shared" si="42"/>
        <v>否</v>
      </c>
      <c r="G929" s="150" t="str">
        <f t="shared" si="43"/>
        <v>项</v>
      </c>
    </row>
    <row r="930" ht="36" customHeight="1" spans="1:7">
      <c r="A930" s="441">
        <v>2130503</v>
      </c>
      <c r="B930" s="302" t="s">
        <v>139</v>
      </c>
      <c r="C930" s="303">
        <f>IFERROR(VLOOKUP(A930,[3]表10支出预算!$A$4:$F$2222,5,FALSE),0)</f>
        <v>0</v>
      </c>
      <c r="D930" s="303">
        <f>IFERROR(VLOOKUP(A930,[3]表10支出预算!$A$4:$F$2222,6,FALSE),0)</f>
        <v>0</v>
      </c>
      <c r="E930" s="442">
        <f t="shared" si="44"/>
        <v>0</v>
      </c>
      <c r="F930" s="273" t="str">
        <f t="shared" si="42"/>
        <v>否</v>
      </c>
      <c r="G930" s="150" t="str">
        <f t="shared" si="43"/>
        <v>项</v>
      </c>
    </row>
    <row r="931" ht="36" customHeight="1" spans="1:7">
      <c r="A931" s="441">
        <v>2130504</v>
      </c>
      <c r="B931" s="302" t="s">
        <v>831</v>
      </c>
      <c r="C931" s="303">
        <f>IFERROR(VLOOKUP(A931,[3]表10支出预算!$A$4:$F$2222,5,FALSE),0)</f>
        <v>1358</v>
      </c>
      <c r="D931" s="303">
        <f>IFERROR(VLOOKUP(A931,[3]表10支出预算!$A$4:$F$2222,6,FALSE),0)</f>
        <v>1100</v>
      </c>
      <c r="E931" s="442">
        <f t="shared" si="44"/>
        <v>-0.19</v>
      </c>
      <c r="F931" s="273" t="str">
        <f t="shared" si="42"/>
        <v>是</v>
      </c>
      <c r="G931" s="150" t="str">
        <f t="shared" si="43"/>
        <v>项</v>
      </c>
    </row>
    <row r="932" ht="36" customHeight="1" spans="1:7">
      <c r="A932" s="441">
        <v>2130505</v>
      </c>
      <c r="B932" s="302" t="s">
        <v>832</v>
      </c>
      <c r="C932" s="303">
        <f>IFERROR(VLOOKUP(A932,[3]表10支出预算!$A$4:$F$2222,5,FALSE),0)</f>
        <v>3601</v>
      </c>
      <c r="D932" s="303">
        <f>IFERROR(VLOOKUP(A932,[3]表10支出预算!$A$4:$F$2222,6,FALSE),0)</f>
        <v>1000</v>
      </c>
      <c r="E932" s="442">
        <f t="shared" si="44"/>
        <v>-0.722</v>
      </c>
      <c r="F932" s="273" t="str">
        <f t="shared" si="42"/>
        <v>是</v>
      </c>
      <c r="G932" s="150" t="str">
        <f t="shared" si="43"/>
        <v>项</v>
      </c>
    </row>
    <row r="933" ht="36" customHeight="1" spans="1:7">
      <c r="A933" s="441">
        <v>2130506</v>
      </c>
      <c r="B933" s="302" t="s">
        <v>833</v>
      </c>
      <c r="C933" s="303">
        <f>IFERROR(VLOOKUP(A933,[3]表10支出预算!$A$4:$F$2222,5,FALSE),0)</f>
        <v>0</v>
      </c>
      <c r="D933" s="303">
        <f>IFERROR(VLOOKUP(A933,[3]表10支出预算!$A$4:$F$2222,6,FALSE),0)</f>
        <v>0</v>
      </c>
      <c r="E933" s="442">
        <f t="shared" si="44"/>
        <v>0</v>
      </c>
      <c r="F933" s="273" t="str">
        <f t="shared" si="42"/>
        <v>否</v>
      </c>
      <c r="G933" s="150" t="str">
        <f t="shared" si="43"/>
        <v>项</v>
      </c>
    </row>
    <row r="934" ht="36" customHeight="1" spans="1:7">
      <c r="A934" s="441">
        <v>2130507</v>
      </c>
      <c r="B934" s="302" t="s">
        <v>834</v>
      </c>
      <c r="C934" s="303">
        <f>IFERROR(VLOOKUP(A934,[3]表10支出预算!$A$4:$F$2222,5,FALSE),0)</f>
        <v>100</v>
      </c>
      <c r="D934" s="303">
        <f>IFERROR(VLOOKUP(A934,[3]表10支出预算!$A$4:$F$2222,6,FALSE),0)</f>
        <v>500</v>
      </c>
      <c r="E934" s="442">
        <f t="shared" si="44"/>
        <v>4</v>
      </c>
      <c r="F934" s="273" t="str">
        <f t="shared" si="42"/>
        <v>是</v>
      </c>
      <c r="G934" s="150" t="str">
        <f t="shared" si="43"/>
        <v>项</v>
      </c>
    </row>
    <row r="935" ht="36" customHeight="1" spans="1:7">
      <c r="A935" s="441">
        <v>2130508</v>
      </c>
      <c r="B935" s="302" t="s">
        <v>835</v>
      </c>
      <c r="C935" s="303">
        <f>IFERROR(VLOOKUP(A935,[3]表10支出预算!$A$4:$F$2222,5,FALSE),0)</f>
        <v>0</v>
      </c>
      <c r="D935" s="303">
        <f>IFERROR(VLOOKUP(A935,[3]表10支出预算!$A$4:$F$2222,6,FALSE),0)</f>
        <v>0</v>
      </c>
      <c r="E935" s="442">
        <f t="shared" si="44"/>
        <v>0</v>
      </c>
      <c r="F935" s="273" t="str">
        <f t="shared" si="42"/>
        <v>否</v>
      </c>
      <c r="G935" s="150" t="str">
        <f t="shared" si="43"/>
        <v>项</v>
      </c>
    </row>
    <row r="936" ht="36" customHeight="1" spans="1:7">
      <c r="A936" s="441">
        <v>2130550</v>
      </c>
      <c r="B936" s="302" t="s">
        <v>836</v>
      </c>
      <c r="C936" s="303">
        <f>IFERROR(VLOOKUP(A936,[3]表10支出预算!$A$4:$F$2222,5,FALSE),0)</f>
        <v>0</v>
      </c>
      <c r="D936" s="303">
        <f>IFERROR(VLOOKUP(A936,[3]表10支出预算!$A$4:$F$2222,6,FALSE),0)</f>
        <v>0</v>
      </c>
      <c r="E936" s="442">
        <f t="shared" si="44"/>
        <v>0</v>
      </c>
      <c r="F936" s="273" t="str">
        <f t="shared" si="42"/>
        <v>否</v>
      </c>
      <c r="G936" s="150" t="str">
        <f t="shared" si="43"/>
        <v>项</v>
      </c>
    </row>
    <row r="937" ht="36" customHeight="1" spans="1:7">
      <c r="A937" s="441">
        <v>2130599</v>
      </c>
      <c r="B937" s="302" t="s">
        <v>837</v>
      </c>
      <c r="C937" s="303">
        <f>IFERROR(VLOOKUP(A937,[3]表10支出预算!$A$4:$F$2222,5,FALSE),0)</f>
        <v>1028</v>
      </c>
      <c r="D937" s="303">
        <f>IFERROR(VLOOKUP(A937,[3]表10支出预算!$A$4:$F$2222,6,FALSE),0)</f>
        <v>3470</v>
      </c>
      <c r="E937" s="442">
        <f t="shared" si="44"/>
        <v>2.375</v>
      </c>
      <c r="F937" s="273" t="str">
        <f t="shared" si="42"/>
        <v>是</v>
      </c>
      <c r="G937" s="150" t="str">
        <f t="shared" si="43"/>
        <v>项</v>
      </c>
    </row>
    <row r="938" ht="36" customHeight="1" spans="1:7">
      <c r="A938" s="440">
        <v>21307</v>
      </c>
      <c r="B938" s="298" t="s">
        <v>838</v>
      </c>
      <c r="C938" s="299">
        <f>IFERROR(VLOOKUP(A938,[3]表10支出预算!$A$4:$F$2222,5,FALSE),0)</f>
        <v>520</v>
      </c>
      <c r="D938" s="299">
        <f>IFERROR(VLOOKUP(A938,[3]表10支出预算!$A$4:$F$2222,6,FALSE),0)</f>
        <v>1325</v>
      </c>
      <c r="E938" s="300">
        <f t="shared" si="44"/>
        <v>1.548</v>
      </c>
      <c r="F938" s="273" t="str">
        <f t="shared" si="42"/>
        <v>是</v>
      </c>
      <c r="G938" s="150" t="str">
        <f t="shared" si="43"/>
        <v>款</v>
      </c>
    </row>
    <row r="939" ht="36" customHeight="1" spans="1:7">
      <c r="A939" s="441">
        <v>2130701</v>
      </c>
      <c r="B939" s="302" t="s">
        <v>839</v>
      </c>
      <c r="C939" s="303">
        <f>IFERROR(VLOOKUP(A939,[3]表10支出预算!$A$4:$F$2222,5,FALSE),0)</f>
        <v>370</v>
      </c>
      <c r="D939" s="303">
        <f>IFERROR(VLOOKUP(A939,[3]表10支出预算!$A$4:$F$2222,6,FALSE),0)</f>
        <v>550</v>
      </c>
      <c r="E939" s="442">
        <f t="shared" si="44"/>
        <v>0.486</v>
      </c>
      <c r="F939" s="273" t="str">
        <f t="shared" si="42"/>
        <v>是</v>
      </c>
      <c r="G939" s="150" t="str">
        <f t="shared" si="43"/>
        <v>项</v>
      </c>
    </row>
    <row r="940" ht="36" customHeight="1" spans="1:7">
      <c r="A940" s="441">
        <v>2130704</v>
      </c>
      <c r="B940" s="302" t="s">
        <v>840</v>
      </c>
      <c r="C940" s="303">
        <f>IFERROR(VLOOKUP(A940,[3]表10支出预算!$A$4:$F$2222,5,FALSE),0)</f>
        <v>0</v>
      </c>
      <c r="D940" s="303">
        <f>IFERROR(VLOOKUP(A940,[3]表10支出预算!$A$4:$F$2222,6,FALSE),0)</f>
        <v>0</v>
      </c>
      <c r="E940" s="442">
        <f t="shared" si="44"/>
        <v>0</v>
      </c>
      <c r="F940" s="273" t="str">
        <f t="shared" si="42"/>
        <v>否</v>
      </c>
      <c r="G940" s="150" t="str">
        <f t="shared" si="43"/>
        <v>项</v>
      </c>
    </row>
    <row r="941" ht="36" customHeight="1" spans="1:7">
      <c r="A941" s="441">
        <v>2130705</v>
      </c>
      <c r="B941" s="302" t="s">
        <v>841</v>
      </c>
      <c r="C941" s="303">
        <f>IFERROR(VLOOKUP(A941,[3]表10支出预算!$A$4:$F$2222,5,FALSE),0)</f>
        <v>0</v>
      </c>
      <c r="D941" s="303">
        <f>IFERROR(VLOOKUP(A941,[3]表10支出预算!$A$4:$F$2222,6,FALSE),0)</f>
        <v>0</v>
      </c>
      <c r="E941" s="442">
        <f t="shared" si="44"/>
        <v>0</v>
      </c>
      <c r="F941" s="273" t="str">
        <f t="shared" si="42"/>
        <v>否</v>
      </c>
      <c r="G941" s="150" t="str">
        <f t="shared" si="43"/>
        <v>项</v>
      </c>
    </row>
    <row r="942" ht="36" customHeight="1" spans="1:7">
      <c r="A942" s="441">
        <v>2130706</v>
      </c>
      <c r="B942" s="302" t="s">
        <v>842</v>
      </c>
      <c r="C942" s="303">
        <f>IFERROR(VLOOKUP(A942,[3]表10支出预算!$A$4:$F$2222,5,FALSE),0)</f>
        <v>150</v>
      </c>
      <c r="D942" s="303">
        <f>IFERROR(VLOOKUP(A942,[3]表10支出预算!$A$4:$F$2222,6,FALSE),0)</f>
        <v>150</v>
      </c>
      <c r="E942" s="442">
        <f t="shared" si="44"/>
        <v>0</v>
      </c>
      <c r="F942" s="273" t="str">
        <f t="shared" si="42"/>
        <v>是</v>
      </c>
      <c r="G942" s="150" t="str">
        <f t="shared" si="43"/>
        <v>项</v>
      </c>
    </row>
    <row r="943" ht="36" customHeight="1" spans="1:7">
      <c r="A943" s="441">
        <v>2130707</v>
      </c>
      <c r="B943" s="302" t="s">
        <v>843</v>
      </c>
      <c r="C943" s="303">
        <f>IFERROR(VLOOKUP(A943,[3]表10支出预算!$A$4:$F$2222,5,FALSE),0)</f>
        <v>0</v>
      </c>
      <c r="D943" s="303">
        <f>IFERROR(VLOOKUP(A943,[3]表10支出预算!$A$4:$F$2222,6,FALSE),0)</f>
        <v>60</v>
      </c>
      <c r="E943" s="442">
        <f t="shared" si="44"/>
        <v>0</v>
      </c>
      <c r="F943" s="273" t="str">
        <f t="shared" si="42"/>
        <v>是</v>
      </c>
      <c r="G943" s="150" t="str">
        <f t="shared" si="43"/>
        <v>项</v>
      </c>
    </row>
    <row r="944" ht="36" customHeight="1" spans="1:7">
      <c r="A944" s="441">
        <v>2130799</v>
      </c>
      <c r="B944" s="302" t="s">
        <v>844</v>
      </c>
      <c r="C944" s="303">
        <f>IFERROR(VLOOKUP(A944,[3]表10支出预算!$A$4:$F$2222,5,FALSE),0)</f>
        <v>0</v>
      </c>
      <c r="D944" s="303">
        <f>IFERROR(VLOOKUP(A944,[3]表10支出预算!$A$4:$F$2222,6,FALSE),0)</f>
        <v>565</v>
      </c>
      <c r="E944" s="442">
        <f t="shared" si="44"/>
        <v>0</v>
      </c>
      <c r="F944" s="273" t="str">
        <f t="shared" si="42"/>
        <v>是</v>
      </c>
      <c r="G944" s="150" t="str">
        <f t="shared" si="43"/>
        <v>项</v>
      </c>
    </row>
    <row r="945" ht="36" customHeight="1" spans="1:7">
      <c r="A945" s="440">
        <v>21308</v>
      </c>
      <c r="B945" s="298" t="s">
        <v>845</v>
      </c>
      <c r="C945" s="299">
        <f>IFERROR(VLOOKUP(A945,[3]表10支出预算!$A$4:$F$2222,5,FALSE),0)</f>
        <v>1068</v>
      </c>
      <c r="D945" s="299">
        <f>IFERROR(VLOOKUP(A945,[3]表10支出预算!$A$4:$F$2222,6,FALSE),0)</f>
        <v>1917</v>
      </c>
      <c r="E945" s="300">
        <f t="shared" si="44"/>
        <v>0.795</v>
      </c>
      <c r="F945" s="273" t="str">
        <f t="shared" si="42"/>
        <v>是</v>
      </c>
      <c r="G945" s="150" t="str">
        <f t="shared" si="43"/>
        <v>款</v>
      </c>
    </row>
    <row r="946" ht="36" customHeight="1" spans="1:7">
      <c r="A946" s="441">
        <v>2130801</v>
      </c>
      <c r="B946" s="302" t="s">
        <v>846</v>
      </c>
      <c r="C946" s="303">
        <f>IFERROR(VLOOKUP(A946,[3]表10支出预算!$A$4:$F$2222,5,FALSE),0)</f>
        <v>130</v>
      </c>
      <c r="D946" s="303">
        <f>IFERROR(VLOOKUP(A946,[3]表10支出预算!$A$4:$F$2222,6,FALSE),0)</f>
        <v>0</v>
      </c>
      <c r="E946" s="442">
        <f t="shared" si="44"/>
        <v>-1</v>
      </c>
      <c r="F946" s="273" t="str">
        <f t="shared" si="42"/>
        <v>是</v>
      </c>
      <c r="G946" s="150" t="str">
        <f t="shared" si="43"/>
        <v>项</v>
      </c>
    </row>
    <row r="947" ht="36" customHeight="1" spans="1:7">
      <c r="A947" s="441">
        <v>2130802</v>
      </c>
      <c r="B947" s="302" t="s">
        <v>847</v>
      </c>
      <c r="C947" s="303">
        <f>IFERROR(VLOOKUP(A947,[3]表10支出预算!$A$4:$F$2222,5,FALSE),0)</f>
        <v>0</v>
      </c>
      <c r="D947" s="303">
        <f>IFERROR(VLOOKUP(A947,[3]表10支出预算!$A$4:$F$2222,6,FALSE),0)</f>
        <v>0</v>
      </c>
      <c r="E947" s="442">
        <f t="shared" si="44"/>
        <v>0</v>
      </c>
      <c r="F947" s="273" t="str">
        <f t="shared" si="42"/>
        <v>否</v>
      </c>
      <c r="G947" s="150" t="str">
        <f t="shared" si="43"/>
        <v>项</v>
      </c>
    </row>
    <row r="948" ht="36" customHeight="1" spans="1:7">
      <c r="A948" s="441">
        <v>2130803</v>
      </c>
      <c r="B948" s="302" t="s">
        <v>848</v>
      </c>
      <c r="C948" s="303">
        <f>IFERROR(VLOOKUP(A948,[3]表10支出预算!$A$4:$F$2222,5,FALSE),0)</f>
        <v>300</v>
      </c>
      <c r="D948" s="303">
        <f>IFERROR(VLOOKUP(A948,[3]表10支出预算!$A$4:$F$2222,6,FALSE),0)</f>
        <v>921</v>
      </c>
      <c r="E948" s="442">
        <f t="shared" si="44"/>
        <v>2.07</v>
      </c>
      <c r="F948" s="273" t="str">
        <f t="shared" si="42"/>
        <v>是</v>
      </c>
      <c r="G948" s="150" t="str">
        <f t="shared" si="43"/>
        <v>项</v>
      </c>
    </row>
    <row r="949" ht="36" customHeight="1" spans="1:7">
      <c r="A949" s="441">
        <v>2130804</v>
      </c>
      <c r="B949" s="302" t="s">
        <v>849</v>
      </c>
      <c r="C949" s="303">
        <f>IFERROR(VLOOKUP(A949,[3]表10支出预算!$A$4:$F$2222,5,FALSE),0)</f>
        <v>638</v>
      </c>
      <c r="D949" s="303">
        <f>IFERROR(VLOOKUP(A949,[3]表10支出预算!$A$4:$F$2222,6,FALSE),0)</f>
        <v>996</v>
      </c>
      <c r="E949" s="442">
        <f t="shared" si="44"/>
        <v>0.561</v>
      </c>
      <c r="F949" s="273" t="str">
        <f t="shared" si="42"/>
        <v>是</v>
      </c>
      <c r="G949" s="150" t="str">
        <f t="shared" si="43"/>
        <v>项</v>
      </c>
    </row>
    <row r="950" ht="36" customHeight="1" spans="1:7">
      <c r="A950" s="441">
        <v>2130805</v>
      </c>
      <c r="B950" s="302" t="s">
        <v>850</v>
      </c>
      <c r="C950" s="303">
        <f>IFERROR(VLOOKUP(A950,[3]表10支出预算!$A$4:$F$2222,5,FALSE),0)</f>
        <v>0</v>
      </c>
      <c r="D950" s="303">
        <f>IFERROR(VLOOKUP(A950,[3]表10支出预算!$A$4:$F$2222,6,FALSE),0)</f>
        <v>0</v>
      </c>
      <c r="E950" s="442">
        <f t="shared" si="44"/>
        <v>0</v>
      </c>
      <c r="F950" s="273" t="str">
        <f t="shared" si="42"/>
        <v>否</v>
      </c>
      <c r="G950" s="150" t="str">
        <f t="shared" si="43"/>
        <v>项</v>
      </c>
    </row>
    <row r="951" ht="36" customHeight="1" spans="1:7">
      <c r="A951" s="441">
        <v>2130899</v>
      </c>
      <c r="B951" s="302" t="s">
        <v>851</v>
      </c>
      <c r="C951" s="303">
        <f>IFERROR(VLOOKUP(A951,[3]表10支出预算!$A$4:$F$2222,5,FALSE),0)</f>
        <v>0</v>
      </c>
      <c r="D951" s="303">
        <f>IFERROR(VLOOKUP(A951,[3]表10支出预算!$A$4:$F$2222,6,FALSE),0)</f>
        <v>0</v>
      </c>
      <c r="E951" s="442">
        <f t="shared" si="44"/>
        <v>0</v>
      </c>
      <c r="F951" s="273" t="str">
        <f t="shared" si="42"/>
        <v>否</v>
      </c>
      <c r="G951" s="150" t="str">
        <f t="shared" si="43"/>
        <v>项</v>
      </c>
    </row>
    <row r="952" ht="36" customHeight="1" spans="1:7">
      <c r="A952" s="440">
        <v>21309</v>
      </c>
      <c r="B952" s="298" t="s">
        <v>852</v>
      </c>
      <c r="C952" s="299">
        <f>IFERROR(VLOOKUP(A952,[3]表10支出预算!$A$4:$F$2222,5,FALSE),0)</f>
        <v>0</v>
      </c>
      <c r="D952" s="299">
        <f>IFERROR(VLOOKUP(A952,[3]表10支出预算!$A$4:$F$2222,6,FALSE),0)</f>
        <v>0</v>
      </c>
      <c r="E952" s="300">
        <f t="shared" si="44"/>
        <v>0</v>
      </c>
      <c r="F952" s="273" t="str">
        <f t="shared" si="42"/>
        <v>否</v>
      </c>
      <c r="G952" s="150" t="str">
        <f t="shared" si="43"/>
        <v>款</v>
      </c>
    </row>
    <row r="953" ht="36" customHeight="1" spans="1:7">
      <c r="A953" s="441">
        <v>2130901</v>
      </c>
      <c r="B953" s="302" t="s">
        <v>853</v>
      </c>
      <c r="C953" s="303">
        <f>IFERROR(VLOOKUP(A953,[3]表10支出预算!$A$4:$F$2222,5,FALSE),0)</f>
        <v>0</v>
      </c>
      <c r="D953" s="303">
        <f>IFERROR(VLOOKUP(A953,[3]表10支出预算!$A$4:$F$2222,6,FALSE),0)</f>
        <v>0</v>
      </c>
      <c r="E953" s="442">
        <f t="shared" si="44"/>
        <v>0</v>
      </c>
      <c r="F953" s="273" t="str">
        <f t="shared" si="42"/>
        <v>否</v>
      </c>
      <c r="G953" s="150" t="str">
        <f t="shared" si="43"/>
        <v>项</v>
      </c>
    </row>
    <row r="954" ht="36" customHeight="1" spans="1:7">
      <c r="A954" s="441">
        <v>2130999</v>
      </c>
      <c r="B954" s="302" t="s">
        <v>854</v>
      </c>
      <c r="C954" s="303">
        <f>IFERROR(VLOOKUP(A954,[3]表10支出预算!$A$4:$F$2222,5,FALSE),0)</f>
        <v>0</v>
      </c>
      <c r="D954" s="303">
        <f>IFERROR(VLOOKUP(A954,[3]表10支出预算!$A$4:$F$2222,6,FALSE),0)</f>
        <v>0</v>
      </c>
      <c r="E954" s="442">
        <f t="shared" si="44"/>
        <v>0</v>
      </c>
      <c r="F954" s="273" t="str">
        <f t="shared" si="42"/>
        <v>否</v>
      </c>
      <c r="G954" s="150" t="str">
        <f t="shared" si="43"/>
        <v>项</v>
      </c>
    </row>
    <row r="955" ht="36" customHeight="1" spans="1:7">
      <c r="A955" s="440">
        <v>21399</v>
      </c>
      <c r="B955" s="298" t="s">
        <v>855</v>
      </c>
      <c r="C955" s="299">
        <f>IFERROR(VLOOKUP(A955,[3]表10支出预算!$A$4:$F$2222,5,FALSE),0)</f>
        <v>18612</v>
      </c>
      <c r="D955" s="299">
        <f>IFERROR(VLOOKUP(A955,[3]表10支出预算!$A$4:$F$2222,6,FALSE),0)</f>
        <v>3813</v>
      </c>
      <c r="E955" s="300">
        <f t="shared" si="44"/>
        <v>-0.795</v>
      </c>
      <c r="F955" s="273" t="str">
        <f t="shared" si="42"/>
        <v>是</v>
      </c>
      <c r="G955" s="150" t="str">
        <f t="shared" si="43"/>
        <v>款</v>
      </c>
    </row>
    <row r="956" ht="36" customHeight="1" spans="1:7">
      <c r="A956" s="441">
        <v>2139901</v>
      </c>
      <c r="B956" s="302" t="s">
        <v>856</v>
      </c>
      <c r="C956" s="303">
        <f>IFERROR(VLOOKUP(A956,[3]表10支出预算!$A$4:$F$2222,5,FALSE),0)</f>
        <v>0</v>
      </c>
      <c r="D956" s="303">
        <f>IFERROR(VLOOKUP(A956,[3]表10支出预算!$A$4:$F$2222,6,FALSE),0)</f>
        <v>0</v>
      </c>
      <c r="E956" s="442">
        <f t="shared" si="44"/>
        <v>0</v>
      </c>
      <c r="F956" s="273" t="str">
        <f t="shared" si="42"/>
        <v>否</v>
      </c>
      <c r="G956" s="150" t="str">
        <f t="shared" si="43"/>
        <v>项</v>
      </c>
    </row>
    <row r="957" ht="36" customHeight="1" spans="1:7">
      <c r="A957" s="441">
        <v>2139999</v>
      </c>
      <c r="B957" s="302" t="s">
        <v>857</v>
      </c>
      <c r="C957" s="303">
        <f>IFERROR(VLOOKUP(A957,[3]表10支出预算!$A$4:$F$2222,5,FALSE),0)</f>
        <v>18612</v>
      </c>
      <c r="D957" s="303">
        <f>IFERROR(VLOOKUP(A957,[3]表10支出预算!$A$4:$F$2222,6,FALSE),0)</f>
        <v>3813</v>
      </c>
      <c r="E957" s="442">
        <f t="shared" si="44"/>
        <v>-0.795</v>
      </c>
      <c r="F957" s="273" t="str">
        <f t="shared" si="42"/>
        <v>是</v>
      </c>
      <c r="G957" s="150" t="str">
        <f t="shared" si="43"/>
        <v>项</v>
      </c>
    </row>
    <row r="958" ht="36" customHeight="1" spans="1:7">
      <c r="A958" s="456" t="s">
        <v>858</v>
      </c>
      <c r="B958" s="447" t="s">
        <v>277</v>
      </c>
      <c r="C958" s="448">
        <f>IFERROR(VLOOKUP(A958,[3]表10支出预算!$A$4:$F$2222,5,FALSE),0)</f>
        <v>0</v>
      </c>
      <c r="D958" s="448">
        <f>IFERROR(VLOOKUP(A958,[3]表10支出预算!$A$4:$F$2222,6,FALSE),0)</f>
        <v>0</v>
      </c>
      <c r="E958" s="300">
        <f t="shared" si="44"/>
        <v>0</v>
      </c>
      <c r="F958" s="273" t="str">
        <f t="shared" si="42"/>
        <v>否</v>
      </c>
      <c r="G958" s="150" t="str">
        <f t="shared" si="43"/>
        <v>项</v>
      </c>
    </row>
    <row r="959" ht="36" customHeight="1" spans="1:7">
      <c r="A959" s="456" t="s">
        <v>859</v>
      </c>
      <c r="B959" s="447" t="s">
        <v>860</v>
      </c>
      <c r="C959" s="448">
        <f>IFERROR(VLOOKUP(A959,[3]表10支出预算!$A$4:$F$2222,5,FALSE),0)</f>
        <v>0</v>
      </c>
      <c r="D959" s="448">
        <f>IFERROR(VLOOKUP(A959,[3]表10支出预算!$A$4:$F$2222,6,FALSE),0)</f>
        <v>0</v>
      </c>
      <c r="E959" s="300">
        <f t="shared" si="44"/>
        <v>0</v>
      </c>
      <c r="F959" s="273" t="str">
        <f t="shared" si="42"/>
        <v>否</v>
      </c>
      <c r="G959" s="150" t="str">
        <f t="shared" si="43"/>
        <v>项</v>
      </c>
    </row>
    <row r="960" ht="36" customHeight="1" spans="1:7">
      <c r="A960" s="440">
        <v>214</v>
      </c>
      <c r="B960" s="298" t="s">
        <v>93</v>
      </c>
      <c r="C960" s="299">
        <f>IFERROR(VLOOKUP(A960,[3]表10支出预算!$A$4:$F$2222,5,FALSE),0)</f>
        <v>5743</v>
      </c>
      <c r="D960" s="299">
        <f>IFERROR(VLOOKUP(A960,[3]表10支出预算!$A$4:$F$2222,6,FALSE),0)</f>
        <v>4050</v>
      </c>
      <c r="E960" s="300">
        <f t="shared" si="44"/>
        <v>-0.295</v>
      </c>
      <c r="F960" s="273" t="str">
        <f t="shared" si="42"/>
        <v>是</v>
      </c>
      <c r="G960" s="150" t="str">
        <f t="shared" si="43"/>
        <v>类</v>
      </c>
    </row>
    <row r="961" ht="36" customHeight="1" spans="1:7">
      <c r="A961" s="440">
        <v>21401</v>
      </c>
      <c r="B961" s="298" t="s">
        <v>861</v>
      </c>
      <c r="C961" s="299">
        <f>IFERROR(VLOOKUP(A961,[3]表10支出预算!$A$4:$F$2222,5,FALSE),0)</f>
        <v>5087</v>
      </c>
      <c r="D961" s="299">
        <f>IFERROR(VLOOKUP(A961,[3]表10支出预算!$A$4:$F$2222,6,FALSE),0)</f>
        <v>3968</v>
      </c>
      <c r="E961" s="300">
        <f t="shared" si="44"/>
        <v>-0.22</v>
      </c>
      <c r="F961" s="273" t="str">
        <f t="shared" si="42"/>
        <v>是</v>
      </c>
      <c r="G961" s="150" t="str">
        <f t="shared" si="43"/>
        <v>款</v>
      </c>
    </row>
    <row r="962" ht="36" customHeight="1" spans="1:7">
      <c r="A962" s="441">
        <v>2140101</v>
      </c>
      <c r="B962" s="302" t="s">
        <v>137</v>
      </c>
      <c r="C962" s="303">
        <f>IFERROR(VLOOKUP(A962,[3]表10支出预算!$A$4:$F$2222,5,FALSE),0)</f>
        <v>662</v>
      </c>
      <c r="D962" s="303">
        <f>IFERROR(VLOOKUP(A962,[3]表10支出预算!$A$4:$F$2222,6,FALSE),0)</f>
        <v>639</v>
      </c>
      <c r="E962" s="442">
        <f t="shared" si="44"/>
        <v>-0.035</v>
      </c>
      <c r="F962" s="273" t="str">
        <f t="shared" si="42"/>
        <v>是</v>
      </c>
      <c r="G962" s="150" t="str">
        <f t="shared" si="43"/>
        <v>项</v>
      </c>
    </row>
    <row r="963" ht="36" customHeight="1" spans="1:7">
      <c r="A963" s="441">
        <v>2140102</v>
      </c>
      <c r="B963" s="302" t="s">
        <v>138</v>
      </c>
      <c r="C963" s="303">
        <f>IFERROR(VLOOKUP(A963,[3]表10支出预算!$A$4:$F$2222,5,FALSE),0)</f>
        <v>0</v>
      </c>
      <c r="D963" s="303">
        <f>IFERROR(VLOOKUP(A963,[3]表10支出预算!$A$4:$F$2222,6,FALSE),0)</f>
        <v>0</v>
      </c>
      <c r="E963" s="442">
        <f t="shared" si="44"/>
        <v>0</v>
      </c>
      <c r="F963" s="273" t="str">
        <f t="shared" si="42"/>
        <v>否</v>
      </c>
      <c r="G963" s="150" t="str">
        <f t="shared" si="43"/>
        <v>项</v>
      </c>
    </row>
    <row r="964" ht="36" customHeight="1" spans="1:7">
      <c r="A964" s="441">
        <v>2140103</v>
      </c>
      <c r="B964" s="302" t="s">
        <v>139</v>
      </c>
      <c r="C964" s="303">
        <f>IFERROR(VLOOKUP(A964,[3]表10支出预算!$A$4:$F$2222,5,FALSE),0)</f>
        <v>0</v>
      </c>
      <c r="D964" s="303">
        <f>IFERROR(VLOOKUP(A964,[3]表10支出预算!$A$4:$F$2222,6,FALSE),0)</f>
        <v>0</v>
      </c>
      <c r="E964" s="442">
        <f t="shared" si="44"/>
        <v>0</v>
      </c>
      <c r="F964" s="273" t="str">
        <f t="shared" ref="F964:F1027" si="45">IF(LEN(A964)=3,"是",IF(B964&lt;&gt;"",IF(SUM(C964:D964)&lt;&gt;0,"是","否"),"是"))</f>
        <v>否</v>
      </c>
      <c r="G964" s="150" t="str">
        <f t="shared" ref="G964:G1027" si="46">IF(LEN(A964)=3,"类",IF(LEN(A964)=5,"款","项"))</f>
        <v>项</v>
      </c>
    </row>
    <row r="965" ht="36" customHeight="1" spans="1:7">
      <c r="A965" s="441">
        <v>2140104</v>
      </c>
      <c r="B965" s="302" t="s">
        <v>862</v>
      </c>
      <c r="C965" s="303">
        <f>IFERROR(VLOOKUP(A965,[3]表10支出预算!$A$4:$F$2222,5,FALSE),0)</f>
        <v>2814</v>
      </c>
      <c r="D965" s="303">
        <f>IFERROR(VLOOKUP(A965,[3]表10支出预算!$A$4:$F$2222,6,FALSE),0)</f>
        <v>2500</v>
      </c>
      <c r="E965" s="442">
        <f t="shared" ref="E965:E1028" si="47">IF(C965=0,0,(D965-C965)/C965)</f>
        <v>-0.112</v>
      </c>
      <c r="F965" s="273" t="str">
        <f t="shared" si="45"/>
        <v>是</v>
      </c>
      <c r="G965" s="150" t="str">
        <f t="shared" si="46"/>
        <v>项</v>
      </c>
    </row>
    <row r="966" ht="36" customHeight="1" spans="1:7">
      <c r="A966" s="441">
        <v>2140106</v>
      </c>
      <c r="B966" s="302" t="s">
        <v>863</v>
      </c>
      <c r="C966" s="303">
        <f>IFERROR(VLOOKUP(A966,[3]表10支出预算!$A$4:$F$2222,5,FALSE),0)</f>
        <v>866</v>
      </c>
      <c r="D966" s="303">
        <f>IFERROR(VLOOKUP(A966,[3]表10支出预算!$A$4:$F$2222,6,FALSE),0)</f>
        <v>620</v>
      </c>
      <c r="E966" s="442">
        <f t="shared" si="47"/>
        <v>-0.284</v>
      </c>
      <c r="F966" s="273" t="str">
        <f t="shared" si="45"/>
        <v>是</v>
      </c>
      <c r="G966" s="150" t="str">
        <f t="shared" si="46"/>
        <v>项</v>
      </c>
    </row>
    <row r="967" ht="36" customHeight="1" spans="1:7">
      <c r="A967" s="441">
        <v>2140109</v>
      </c>
      <c r="B967" s="302" t="s">
        <v>864</v>
      </c>
      <c r="C967" s="303">
        <f>IFERROR(VLOOKUP(A967,[3]表10支出预算!$A$4:$F$2222,5,FALSE),0)</f>
        <v>0</v>
      </c>
      <c r="D967" s="303">
        <f>IFERROR(VLOOKUP(A967,[3]表10支出预算!$A$4:$F$2222,6,FALSE),0)</f>
        <v>0</v>
      </c>
      <c r="E967" s="442">
        <f t="shared" si="47"/>
        <v>0</v>
      </c>
      <c r="F967" s="273" t="str">
        <f t="shared" si="45"/>
        <v>否</v>
      </c>
      <c r="G967" s="150" t="str">
        <f t="shared" si="46"/>
        <v>项</v>
      </c>
    </row>
    <row r="968" ht="36" customHeight="1" spans="1:7">
      <c r="A968" s="441">
        <v>2140110</v>
      </c>
      <c r="B968" s="302" t="s">
        <v>865</v>
      </c>
      <c r="C968" s="303">
        <f>IFERROR(VLOOKUP(A968,[3]表10支出预算!$A$4:$F$2222,5,FALSE),0)</f>
        <v>0</v>
      </c>
      <c r="D968" s="303">
        <f>IFERROR(VLOOKUP(A968,[3]表10支出预算!$A$4:$F$2222,6,FALSE),0)</f>
        <v>0</v>
      </c>
      <c r="E968" s="442">
        <f t="shared" si="47"/>
        <v>0</v>
      </c>
      <c r="F968" s="273" t="str">
        <f t="shared" si="45"/>
        <v>否</v>
      </c>
      <c r="G968" s="150" t="str">
        <f t="shared" si="46"/>
        <v>项</v>
      </c>
    </row>
    <row r="969" ht="36" customHeight="1" spans="1:7">
      <c r="A969" s="441">
        <v>2140111</v>
      </c>
      <c r="B969" s="302" t="s">
        <v>866</v>
      </c>
      <c r="C969" s="303">
        <f>IFERROR(VLOOKUP(A969,[3]表10支出预算!$A$4:$F$2222,5,FALSE),0)</f>
        <v>0</v>
      </c>
      <c r="D969" s="303">
        <f>IFERROR(VLOOKUP(A969,[3]表10支出预算!$A$4:$F$2222,6,FALSE),0)</f>
        <v>0</v>
      </c>
      <c r="E969" s="442">
        <f t="shared" si="47"/>
        <v>0</v>
      </c>
      <c r="F969" s="273" t="str">
        <f t="shared" si="45"/>
        <v>否</v>
      </c>
      <c r="G969" s="150" t="str">
        <f t="shared" si="46"/>
        <v>项</v>
      </c>
    </row>
    <row r="970" ht="36" customHeight="1" spans="1:7">
      <c r="A970" s="441">
        <v>2140112</v>
      </c>
      <c r="B970" s="302" t="s">
        <v>867</v>
      </c>
      <c r="C970" s="303">
        <f>IFERROR(VLOOKUP(A970,[3]表10支出预算!$A$4:$F$2222,5,FALSE),0)</f>
        <v>0</v>
      </c>
      <c r="D970" s="303">
        <f>IFERROR(VLOOKUP(A970,[3]表10支出预算!$A$4:$F$2222,6,FALSE),0)</f>
        <v>0</v>
      </c>
      <c r="E970" s="442">
        <f t="shared" si="47"/>
        <v>0</v>
      </c>
      <c r="F970" s="273" t="str">
        <f t="shared" si="45"/>
        <v>否</v>
      </c>
      <c r="G970" s="150" t="str">
        <f t="shared" si="46"/>
        <v>项</v>
      </c>
    </row>
    <row r="971" ht="36" customHeight="1" spans="1:7">
      <c r="A971" s="441">
        <v>2140114</v>
      </c>
      <c r="B971" s="302" t="s">
        <v>868</v>
      </c>
      <c r="C971" s="303">
        <f>IFERROR(VLOOKUP(A971,[3]表10支出预算!$A$4:$F$2222,5,FALSE),0)</f>
        <v>0</v>
      </c>
      <c r="D971" s="303">
        <f>IFERROR(VLOOKUP(A971,[3]表10支出预算!$A$4:$F$2222,6,FALSE),0)</f>
        <v>0</v>
      </c>
      <c r="E971" s="442">
        <f t="shared" si="47"/>
        <v>0</v>
      </c>
      <c r="F971" s="273" t="str">
        <f t="shared" si="45"/>
        <v>否</v>
      </c>
      <c r="G971" s="150" t="str">
        <f t="shared" si="46"/>
        <v>项</v>
      </c>
    </row>
    <row r="972" ht="36" customHeight="1" spans="1:7">
      <c r="A972" s="441">
        <v>2140122</v>
      </c>
      <c r="B972" s="302" t="s">
        <v>869</v>
      </c>
      <c r="C972" s="303">
        <f>IFERROR(VLOOKUP(A972,[3]表10支出预算!$A$4:$F$2222,5,FALSE),0)</f>
        <v>0</v>
      </c>
      <c r="D972" s="303">
        <f>IFERROR(VLOOKUP(A972,[3]表10支出预算!$A$4:$F$2222,6,FALSE),0)</f>
        <v>0</v>
      </c>
      <c r="E972" s="442">
        <f t="shared" si="47"/>
        <v>0</v>
      </c>
      <c r="F972" s="273" t="str">
        <f t="shared" si="45"/>
        <v>否</v>
      </c>
      <c r="G972" s="150" t="str">
        <f t="shared" si="46"/>
        <v>项</v>
      </c>
    </row>
    <row r="973" ht="36" customHeight="1" spans="1:7">
      <c r="A973" s="441">
        <v>2140123</v>
      </c>
      <c r="B973" s="302" t="s">
        <v>870</v>
      </c>
      <c r="C973" s="303">
        <f>IFERROR(VLOOKUP(A973,[3]表10支出预算!$A$4:$F$2222,5,FALSE),0)</f>
        <v>0</v>
      </c>
      <c r="D973" s="303">
        <f>IFERROR(VLOOKUP(A973,[3]表10支出预算!$A$4:$F$2222,6,FALSE),0)</f>
        <v>0</v>
      </c>
      <c r="E973" s="442">
        <f t="shared" si="47"/>
        <v>0</v>
      </c>
      <c r="F973" s="273" t="str">
        <f t="shared" si="45"/>
        <v>否</v>
      </c>
      <c r="G973" s="150" t="str">
        <f t="shared" si="46"/>
        <v>项</v>
      </c>
    </row>
    <row r="974" ht="36" customHeight="1" spans="1:7">
      <c r="A974" s="441">
        <v>2140127</v>
      </c>
      <c r="B974" s="302" t="s">
        <v>871</v>
      </c>
      <c r="C974" s="303">
        <f>IFERROR(VLOOKUP(A974,[3]表10支出预算!$A$4:$F$2222,5,FALSE),0)</f>
        <v>0</v>
      </c>
      <c r="D974" s="303">
        <f>IFERROR(VLOOKUP(A974,[3]表10支出预算!$A$4:$F$2222,6,FALSE),0)</f>
        <v>0</v>
      </c>
      <c r="E974" s="442">
        <f t="shared" si="47"/>
        <v>0</v>
      </c>
      <c r="F974" s="273" t="str">
        <f t="shared" si="45"/>
        <v>否</v>
      </c>
      <c r="G974" s="150" t="str">
        <f t="shared" si="46"/>
        <v>项</v>
      </c>
    </row>
    <row r="975" ht="36" customHeight="1" spans="1:7">
      <c r="A975" s="441">
        <v>2140128</v>
      </c>
      <c r="B975" s="302" t="s">
        <v>872</v>
      </c>
      <c r="C975" s="303">
        <f>IFERROR(VLOOKUP(A975,[3]表10支出预算!$A$4:$F$2222,5,FALSE),0)</f>
        <v>0</v>
      </c>
      <c r="D975" s="303">
        <f>IFERROR(VLOOKUP(A975,[3]表10支出预算!$A$4:$F$2222,6,FALSE),0)</f>
        <v>0</v>
      </c>
      <c r="E975" s="442">
        <f t="shared" si="47"/>
        <v>0</v>
      </c>
      <c r="F975" s="273" t="str">
        <f t="shared" si="45"/>
        <v>否</v>
      </c>
      <c r="G975" s="150" t="str">
        <f t="shared" si="46"/>
        <v>项</v>
      </c>
    </row>
    <row r="976" ht="36" customHeight="1" spans="1:7">
      <c r="A976" s="441">
        <v>2140129</v>
      </c>
      <c r="B976" s="302" t="s">
        <v>873</v>
      </c>
      <c r="C976" s="303">
        <f>IFERROR(VLOOKUP(A976,[3]表10支出预算!$A$4:$F$2222,5,FALSE),0)</f>
        <v>0</v>
      </c>
      <c r="D976" s="303">
        <f>IFERROR(VLOOKUP(A976,[3]表10支出预算!$A$4:$F$2222,6,FALSE),0)</f>
        <v>0</v>
      </c>
      <c r="E976" s="442">
        <f t="shared" si="47"/>
        <v>0</v>
      </c>
      <c r="F976" s="273" t="str">
        <f t="shared" si="45"/>
        <v>否</v>
      </c>
      <c r="G976" s="150" t="str">
        <f t="shared" si="46"/>
        <v>项</v>
      </c>
    </row>
    <row r="977" ht="36" customHeight="1" spans="1:7">
      <c r="A977" s="441">
        <v>2140130</v>
      </c>
      <c r="B977" s="302" t="s">
        <v>874</v>
      </c>
      <c r="C977" s="303">
        <f>IFERROR(VLOOKUP(A977,[3]表10支出预算!$A$4:$F$2222,5,FALSE),0)</f>
        <v>0</v>
      </c>
      <c r="D977" s="303">
        <f>IFERROR(VLOOKUP(A977,[3]表10支出预算!$A$4:$F$2222,6,FALSE),0)</f>
        <v>0</v>
      </c>
      <c r="E977" s="442">
        <f t="shared" si="47"/>
        <v>0</v>
      </c>
      <c r="F977" s="273" t="str">
        <f t="shared" si="45"/>
        <v>否</v>
      </c>
      <c r="G977" s="150" t="str">
        <f t="shared" si="46"/>
        <v>项</v>
      </c>
    </row>
    <row r="978" ht="36" customHeight="1" spans="1:7">
      <c r="A978" s="441">
        <v>2140131</v>
      </c>
      <c r="B978" s="302" t="s">
        <v>875</v>
      </c>
      <c r="C978" s="303">
        <f>IFERROR(VLOOKUP(A978,[3]表10支出预算!$A$4:$F$2222,5,FALSE),0)</f>
        <v>0</v>
      </c>
      <c r="D978" s="303">
        <f>IFERROR(VLOOKUP(A978,[3]表10支出预算!$A$4:$F$2222,6,FALSE),0)</f>
        <v>0</v>
      </c>
      <c r="E978" s="442">
        <f t="shared" si="47"/>
        <v>0</v>
      </c>
      <c r="F978" s="273" t="str">
        <f t="shared" si="45"/>
        <v>否</v>
      </c>
      <c r="G978" s="150" t="str">
        <f t="shared" si="46"/>
        <v>项</v>
      </c>
    </row>
    <row r="979" ht="36" customHeight="1" spans="1:7">
      <c r="A979" s="441">
        <v>2140133</v>
      </c>
      <c r="B979" s="302" t="s">
        <v>876</v>
      </c>
      <c r="C979" s="303">
        <f>IFERROR(VLOOKUP(A979,[3]表10支出预算!$A$4:$F$2222,5,FALSE),0)</f>
        <v>0</v>
      </c>
      <c r="D979" s="303">
        <f>IFERROR(VLOOKUP(A979,[3]表10支出预算!$A$4:$F$2222,6,FALSE),0)</f>
        <v>0</v>
      </c>
      <c r="E979" s="442">
        <f t="shared" si="47"/>
        <v>0</v>
      </c>
      <c r="F979" s="273" t="str">
        <f t="shared" si="45"/>
        <v>否</v>
      </c>
      <c r="G979" s="150" t="str">
        <f t="shared" si="46"/>
        <v>项</v>
      </c>
    </row>
    <row r="980" ht="36" customHeight="1" spans="1:7">
      <c r="A980" s="441">
        <v>2140136</v>
      </c>
      <c r="B980" s="302" t="s">
        <v>877</v>
      </c>
      <c r="C980" s="303">
        <f>IFERROR(VLOOKUP(A980,[3]表10支出预算!$A$4:$F$2222,5,FALSE),0)</f>
        <v>0</v>
      </c>
      <c r="D980" s="303">
        <f>IFERROR(VLOOKUP(A980,[3]表10支出预算!$A$4:$F$2222,6,FALSE),0)</f>
        <v>0</v>
      </c>
      <c r="E980" s="442">
        <f t="shared" si="47"/>
        <v>0</v>
      </c>
      <c r="F980" s="273" t="str">
        <f t="shared" si="45"/>
        <v>否</v>
      </c>
      <c r="G980" s="150" t="str">
        <f t="shared" si="46"/>
        <v>项</v>
      </c>
    </row>
    <row r="981" ht="36" customHeight="1" spans="1:7">
      <c r="A981" s="441">
        <v>2140138</v>
      </c>
      <c r="B981" s="302" t="s">
        <v>878</v>
      </c>
      <c r="C981" s="303">
        <f>IFERROR(VLOOKUP(A981,[3]表10支出预算!$A$4:$F$2222,5,FALSE),0)</f>
        <v>0</v>
      </c>
      <c r="D981" s="303">
        <f>IFERROR(VLOOKUP(A981,[3]表10支出预算!$A$4:$F$2222,6,FALSE),0)</f>
        <v>0</v>
      </c>
      <c r="E981" s="442">
        <f t="shared" si="47"/>
        <v>0</v>
      </c>
      <c r="F981" s="273" t="str">
        <f t="shared" si="45"/>
        <v>否</v>
      </c>
      <c r="G981" s="150" t="str">
        <f t="shared" si="46"/>
        <v>项</v>
      </c>
    </row>
    <row r="982" ht="36" customHeight="1" spans="1:7">
      <c r="A982" s="441">
        <v>2140139</v>
      </c>
      <c r="B982" s="302" t="s">
        <v>879</v>
      </c>
      <c r="C982" s="303">
        <f>IFERROR(VLOOKUP(A982,[3]表10支出预算!$A$4:$F$2222,5,FALSE),0)</f>
        <v>0</v>
      </c>
      <c r="D982" s="303">
        <f>IFERROR(VLOOKUP(A982,[3]表10支出预算!$A$4:$F$2222,6,FALSE),0)</f>
        <v>0</v>
      </c>
      <c r="E982" s="442">
        <f t="shared" si="47"/>
        <v>0</v>
      </c>
      <c r="F982" s="273" t="str">
        <f t="shared" si="45"/>
        <v>否</v>
      </c>
      <c r="G982" s="150" t="str">
        <f t="shared" si="46"/>
        <v>项</v>
      </c>
    </row>
    <row r="983" ht="36" customHeight="1" spans="1:7">
      <c r="A983" s="441">
        <v>2140199</v>
      </c>
      <c r="B983" s="302" t="s">
        <v>880</v>
      </c>
      <c r="C983" s="303">
        <f>IFERROR(VLOOKUP(A983,[3]表10支出预算!$A$4:$F$2222,5,FALSE),0)</f>
        <v>745</v>
      </c>
      <c r="D983" s="303">
        <f>IFERROR(VLOOKUP(A983,[3]表10支出预算!$A$4:$F$2222,6,FALSE),0)</f>
        <v>209</v>
      </c>
      <c r="E983" s="442">
        <f t="shared" si="47"/>
        <v>-0.719</v>
      </c>
      <c r="F983" s="273" t="str">
        <f t="shared" si="45"/>
        <v>是</v>
      </c>
      <c r="G983" s="150" t="str">
        <f t="shared" si="46"/>
        <v>项</v>
      </c>
    </row>
    <row r="984" ht="36" customHeight="1" spans="1:7">
      <c r="A984" s="440">
        <v>21402</v>
      </c>
      <c r="B984" s="298" t="s">
        <v>881</v>
      </c>
      <c r="C984" s="299">
        <f>IFERROR(VLOOKUP(A984,[3]表10支出预算!$A$4:$F$2222,5,FALSE),0)</f>
        <v>0</v>
      </c>
      <c r="D984" s="299">
        <f>IFERROR(VLOOKUP(A984,[3]表10支出预算!$A$4:$F$2222,6,FALSE),0)</f>
        <v>0</v>
      </c>
      <c r="E984" s="300">
        <f t="shared" si="47"/>
        <v>0</v>
      </c>
      <c r="F984" s="273" t="str">
        <f t="shared" si="45"/>
        <v>否</v>
      </c>
      <c r="G984" s="150" t="str">
        <f t="shared" si="46"/>
        <v>款</v>
      </c>
    </row>
    <row r="985" ht="36" customHeight="1" spans="1:7">
      <c r="A985" s="441">
        <v>2140201</v>
      </c>
      <c r="B985" s="302" t="s">
        <v>137</v>
      </c>
      <c r="C985" s="303">
        <f>IFERROR(VLOOKUP(A985,[3]表10支出预算!$A$4:$F$2222,5,FALSE),0)</f>
        <v>0</v>
      </c>
      <c r="D985" s="303">
        <f>IFERROR(VLOOKUP(A985,[3]表10支出预算!$A$4:$F$2222,6,FALSE),0)</f>
        <v>0</v>
      </c>
      <c r="E985" s="442">
        <f t="shared" si="47"/>
        <v>0</v>
      </c>
      <c r="F985" s="273" t="str">
        <f t="shared" si="45"/>
        <v>否</v>
      </c>
      <c r="G985" s="150" t="str">
        <f t="shared" si="46"/>
        <v>项</v>
      </c>
    </row>
    <row r="986" ht="36" customHeight="1" spans="1:7">
      <c r="A986" s="441">
        <v>2140202</v>
      </c>
      <c r="B986" s="302" t="s">
        <v>138</v>
      </c>
      <c r="C986" s="303">
        <f>IFERROR(VLOOKUP(A986,[3]表10支出预算!$A$4:$F$2222,5,FALSE),0)</f>
        <v>0</v>
      </c>
      <c r="D986" s="303">
        <f>IFERROR(VLOOKUP(A986,[3]表10支出预算!$A$4:$F$2222,6,FALSE),0)</f>
        <v>0</v>
      </c>
      <c r="E986" s="442">
        <f t="shared" si="47"/>
        <v>0</v>
      </c>
      <c r="F986" s="273" t="str">
        <f t="shared" si="45"/>
        <v>否</v>
      </c>
      <c r="G986" s="150" t="str">
        <f t="shared" si="46"/>
        <v>项</v>
      </c>
    </row>
    <row r="987" ht="36" customHeight="1" spans="1:7">
      <c r="A987" s="441">
        <v>2140203</v>
      </c>
      <c r="B987" s="302" t="s">
        <v>139</v>
      </c>
      <c r="C987" s="303">
        <f>IFERROR(VLOOKUP(A987,[3]表10支出预算!$A$4:$F$2222,5,FALSE),0)</f>
        <v>0</v>
      </c>
      <c r="D987" s="303">
        <f>IFERROR(VLOOKUP(A987,[3]表10支出预算!$A$4:$F$2222,6,FALSE),0)</f>
        <v>0</v>
      </c>
      <c r="E987" s="442">
        <f t="shared" si="47"/>
        <v>0</v>
      </c>
      <c r="F987" s="273" t="str">
        <f t="shared" si="45"/>
        <v>否</v>
      </c>
      <c r="G987" s="150" t="str">
        <f t="shared" si="46"/>
        <v>项</v>
      </c>
    </row>
    <row r="988" ht="36" customHeight="1" spans="1:7">
      <c r="A988" s="441">
        <v>2140204</v>
      </c>
      <c r="B988" s="302" t="s">
        <v>882</v>
      </c>
      <c r="C988" s="303">
        <f>IFERROR(VLOOKUP(A988,[3]表10支出预算!$A$4:$F$2222,5,FALSE),0)</f>
        <v>0</v>
      </c>
      <c r="D988" s="303">
        <f>IFERROR(VLOOKUP(A988,[3]表10支出预算!$A$4:$F$2222,6,FALSE),0)</f>
        <v>0</v>
      </c>
      <c r="E988" s="442">
        <f t="shared" si="47"/>
        <v>0</v>
      </c>
      <c r="F988" s="273" t="str">
        <f t="shared" si="45"/>
        <v>否</v>
      </c>
      <c r="G988" s="150" t="str">
        <f t="shared" si="46"/>
        <v>项</v>
      </c>
    </row>
    <row r="989" ht="36" customHeight="1" spans="1:7">
      <c r="A989" s="441">
        <v>2140205</v>
      </c>
      <c r="B989" s="302" t="s">
        <v>883</v>
      </c>
      <c r="C989" s="303">
        <f>IFERROR(VLOOKUP(A989,[3]表10支出预算!$A$4:$F$2222,5,FALSE),0)</f>
        <v>0</v>
      </c>
      <c r="D989" s="303">
        <f>IFERROR(VLOOKUP(A989,[3]表10支出预算!$A$4:$F$2222,6,FALSE),0)</f>
        <v>0</v>
      </c>
      <c r="E989" s="442">
        <f t="shared" si="47"/>
        <v>0</v>
      </c>
      <c r="F989" s="273" t="str">
        <f t="shared" si="45"/>
        <v>否</v>
      </c>
      <c r="G989" s="150" t="str">
        <f t="shared" si="46"/>
        <v>项</v>
      </c>
    </row>
    <row r="990" ht="36" customHeight="1" spans="1:7">
      <c r="A990" s="441">
        <v>2140206</v>
      </c>
      <c r="B990" s="302" t="s">
        <v>884</v>
      </c>
      <c r="C990" s="303">
        <f>IFERROR(VLOOKUP(A990,[3]表10支出预算!$A$4:$F$2222,5,FALSE),0)</f>
        <v>0</v>
      </c>
      <c r="D990" s="303">
        <f>IFERROR(VLOOKUP(A990,[3]表10支出预算!$A$4:$F$2222,6,FALSE),0)</f>
        <v>0</v>
      </c>
      <c r="E990" s="442">
        <f t="shared" si="47"/>
        <v>0</v>
      </c>
      <c r="F990" s="273" t="str">
        <f t="shared" si="45"/>
        <v>否</v>
      </c>
      <c r="G990" s="150" t="str">
        <f t="shared" si="46"/>
        <v>项</v>
      </c>
    </row>
    <row r="991" ht="36" customHeight="1" spans="1:7">
      <c r="A991" s="441">
        <v>2140207</v>
      </c>
      <c r="B991" s="302" t="s">
        <v>885</v>
      </c>
      <c r="C991" s="303">
        <f>IFERROR(VLOOKUP(A991,[3]表10支出预算!$A$4:$F$2222,5,FALSE),0)</f>
        <v>0</v>
      </c>
      <c r="D991" s="303">
        <f>IFERROR(VLOOKUP(A991,[3]表10支出预算!$A$4:$F$2222,6,FALSE),0)</f>
        <v>0</v>
      </c>
      <c r="E991" s="442">
        <f t="shared" si="47"/>
        <v>0</v>
      </c>
      <c r="F991" s="273" t="str">
        <f t="shared" si="45"/>
        <v>否</v>
      </c>
      <c r="G991" s="150" t="str">
        <f t="shared" si="46"/>
        <v>项</v>
      </c>
    </row>
    <row r="992" ht="36" customHeight="1" spans="1:7">
      <c r="A992" s="441">
        <v>2140208</v>
      </c>
      <c r="B992" s="302" t="s">
        <v>886</v>
      </c>
      <c r="C992" s="303">
        <f>IFERROR(VLOOKUP(A992,[3]表10支出预算!$A$4:$F$2222,5,FALSE),0)</f>
        <v>0</v>
      </c>
      <c r="D992" s="303">
        <f>IFERROR(VLOOKUP(A992,[3]表10支出预算!$A$4:$F$2222,6,FALSE),0)</f>
        <v>0</v>
      </c>
      <c r="E992" s="442">
        <f t="shared" si="47"/>
        <v>0</v>
      </c>
      <c r="F992" s="273" t="str">
        <f t="shared" si="45"/>
        <v>否</v>
      </c>
      <c r="G992" s="150" t="str">
        <f t="shared" si="46"/>
        <v>项</v>
      </c>
    </row>
    <row r="993" ht="36" customHeight="1" spans="1:7">
      <c r="A993" s="441">
        <v>2140299</v>
      </c>
      <c r="B993" s="302" t="s">
        <v>887</v>
      </c>
      <c r="C993" s="303">
        <f>IFERROR(VLOOKUP(A993,[3]表10支出预算!$A$4:$F$2222,5,FALSE),0)</f>
        <v>0</v>
      </c>
      <c r="D993" s="303">
        <f>IFERROR(VLOOKUP(A993,[3]表10支出预算!$A$4:$F$2222,6,FALSE),0)</f>
        <v>0</v>
      </c>
      <c r="E993" s="442">
        <f t="shared" si="47"/>
        <v>0</v>
      </c>
      <c r="F993" s="273" t="str">
        <f t="shared" si="45"/>
        <v>否</v>
      </c>
      <c r="G993" s="150" t="str">
        <f t="shared" si="46"/>
        <v>项</v>
      </c>
    </row>
    <row r="994" ht="36" customHeight="1" spans="1:7">
      <c r="A994" s="440">
        <v>21403</v>
      </c>
      <c r="B994" s="298" t="s">
        <v>888</v>
      </c>
      <c r="C994" s="299">
        <f>IFERROR(VLOOKUP(A994,[3]表10支出预算!$A$4:$F$2222,5,FALSE),0)</f>
        <v>0</v>
      </c>
      <c r="D994" s="299">
        <f>IFERROR(VLOOKUP(A994,[3]表10支出预算!$A$4:$F$2222,6,FALSE),0)</f>
        <v>0</v>
      </c>
      <c r="E994" s="300">
        <f t="shared" si="47"/>
        <v>0</v>
      </c>
      <c r="F994" s="273" t="str">
        <f t="shared" si="45"/>
        <v>否</v>
      </c>
      <c r="G994" s="150" t="str">
        <f t="shared" si="46"/>
        <v>款</v>
      </c>
    </row>
    <row r="995" ht="36" customHeight="1" spans="1:7">
      <c r="A995" s="441">
        <v>2140301</v>
      </c>
      <c r="B995" s="302" t="s">
        <v>137</v>
      </c>
      <c r="C995" s="303">
        <f>IFERROR(VLOOKUP(A995,[3]表10支出预算!$A$4:$F$2222,5,FALSE),0)</f>
        <v>0</v>
      </c>
      <c r="D995" s="303">
        <f>IFERROR(VLOOKUP(A995,[3]表10支出预算!$A$4:$F$2222,6,FALSE),0)</f>
        <v>0</v>
      </c>
      <c r="E995" s="442">
        <f t="shared" si="47"/>
        <v>0</v>
      </c>
      <c r="F995" s="273" t="str">
        <f t="shared" si="45"/>
        <v>否</v>
      </c>
      <c r="G995" s="150" t="str">
        <f t="shared" si="46"/>
        <v>项</v>
      </c>
    </row>
    <row r="996" ht="36" customHeight="1" spans="1:7">
      <c r="A996" s="441">
        <v>2140302</v>
      </c>
      <c r="B996" s="302" t="s">
        <v>138</v>
      </c>
      <c r="C996" s="303">
        <f>IFERROR(VLOOKUP(A996,[3]表10支出预算!$A$4:$F$2222,5,FALSE),0)</f>
        <v>0</v>
      </c>
      <c r="D996" s="303">
        <f>IFERROR(VLOOKUP(A996,[3]表10支出预算!$A$4:$F$2222,6,FALSE),0)</f>
        <v>0</v>
      </c>
      <c r="E996" s="442">
        <f t="shared" si="47"/>
        <v>0</v>
      </c>
      <c r="F996" s="273" t="str">
        <f t="shared" si="45"/>
        <v>否</v>
      </c>
      <c r="G996" s="150" t="str">
        <f t="shared" si="46"/>
        <v>项</v>
      </c>
    </row>
    <row r="997" ht="36" customHeight="1" spans="1:7">
      <c r="A997" s="441">
        <v>2140303</v>
      </c>
      <c r="B997" s="302" t="s">
        <v>139</v>
      </c>
      <c r="C997" s="303">
        <f>IFERROR(VLOOKUP(A997,[3]表10支出预算!$A$4:$F$2222,5,FALSE),0)</f>
        <v>0</v>
      </c>
      <c r="D997" s="303">
        <f>IFERROR(VLOOKUP(A997,[3]表10支出预算!$A$4:$F$2222,6,FALSE),0)</f>
        <v>0</v>
      </c>
      <c r="E997" s="442">
        <f t="shared" si="47"/>
        <v>0</v>
      </c>
      <c r="F997" s="273" t="str">
        <f t="shared" si="45"/>
        <v>否</v>
      </c>
      <c r="G997" s="150" t="str">
        <f t="shared" si="46"/>
        <v>项</v>
      </c>
    </row>
    <row r="998" ht="36" customHeight="1" spans="1:7">
      <c r="A998" s="441">
        <v>2140304</v>
      </c>
      <c r="B998" s="302" t="s">
        <v>889</v>
      </c>
      <c r="C998" s="303">
        <f>IFERROR(VLOOKUP(A998,[3]表10支出预算!$A$4:$F$2222,5,FALSE),0)</f>
        <v>0</v>
      </c>
      <c r="D998" s="303">
        <f>IFERROR(VLOOKUP(A998,[3]表10支出预算!$A$4:$F$2222,6,FALSE),0)</f>
        <v>0</v>
      </c>
      <c r="E998" s="442">
        <f t="shared" si="47"/>
        <v>0</v>
      </c>
      <c r="F998" s="273" t="str">
        <f t="shared" si="45"/>
        <v>否</v>
      </c>
      <c r="G998" s="150" t="str">
        <f t="shared" si="46"/>
        <v>项</v>
      </c>
    </row>
    <row r="999" ht="36" customHeight="1" spans="1:7">
      <c r="A999" s="441">
        <v>2140305</v>
      </c>
      <c r="B999" s="302" t="s">
        <v>890</v>
      </c>
      <c r="C999" s="303">
        <f>IFERROR(VLOOKUP(A999,[3]表10支出预算!$A$4:$F$2222,5,FALSE),0)</f>
        <v>0</v>
      </c>
      <c r="D999" s="303">
        <f>IFERROR(VLOOKUP(A999,[3]表10支出预算!$A$4:$F$2222,6,FALSE),0)</f>
        <v>0</v>
      </c>
      <c r="E999" s="442">
        <f t="shared" si="47"/>
        <v>0</v>
      </c>
      <c r="F999" s="273" t="str">
        <f t="shared" si="45"/>
        <v>否</v>
      </c>
      <c r="G999" s="150" t="str">
        <f t="shared" si="46"/>
        <v>项</v>
      </c>
    </row>
    <row r="1000" ht="36" customHeight="1" spans="1:7">
      <c r="A1000" s="441">
        <v>2140306</v>
      </c>
      <c r="B1000" s="302" t="s">
        <v>891</v>
      </c>
      <c r="C1000" s="303">
        <f>IFERROR(VLOOKUP(A1000,[3]表10支出预算!$A$4:$F$2222,5,FALSE),0)</f>
        <v>0</v>
      </c>
      <c r="D1000" s="303">
        <f>IFERROR(VLOOKUP(A1000,[3]表10支出预算!$A$4:$F$2222,6,FALSE),0)</f>
        <v>0</v>
      </c>
      <c r="E1000" s="442">
        <f t="shared" si="47"/>
        <v>0</v>
      </c>
      <c r="F1000" s="273" t="str">
        <f t="shared" si="45"/>
        <v>否</v>
      </c>
      <c r="G1000" s="150" t="str">
        <f t="shared" si="46"/>
        <v>项</v>
      </c>
    </row>
    <row r="1001" ht="36" customHeight="1" spans="1:7">
      <c r="A1001" s="441">
        <v>2140307</v>
      </c>
      <c r="B1001" s="302" t="s">
        <v>892</v>
      </c>
      <c r="C1001" s="303">
        <f>IFERROR(VLOOKUP(A1001,[3]表10支出预算!$A$4:$F$2222,5,FALSE),0)</f>
        <v>0</v>
      </c>
      <c r="D1001" s="303">
        <f>IFERROR(VLOOKUP(A1001,[3]表10支出预算!$A$4:$F$2222,6,FALSE),0)</f>
        <v>0</v>
      </c>
      <c r="E1001" s="442">
        <f t="shared" si="47"/>
        <v>0</v>
      </c>
      <c r="F1001" s="273" t="str">
        <f t="shared" si="45"/>
        <v>否</v>
      </c>
      <c r="G1001" s="150" t="str">
        <f t="shared" si="46"/>
        <v>项</v>
      </c>
    </row>
    <row r="1002" ht="36" customHeight="1" spans="1:7">
      <c r="A1002" s="441">
        <v>2140308</v>
      </c>
      <c r="B1002" s="302" t="s">
        <v>893</v>
      </c>
      <c r="C1002" s="303">
        <f>IFERROR(VLOOKUP(A1002,[3]表10支出预算!$A$4:$F$2222,5,FALSE),0)</f>
        <v>0</v>
      </c>
      <c r="D1002" s="303">
        <f>IFERROR(VLOOKUP(A1002,[3]表10支出预算!$A$4:$F$2222,6,FALSE),0)</f>
        <v>0</v>
      </c>
      <c r="E1002" s="442">
        <f t="shared" si="47"/>
        <v>0</v>
      </c>
      <c r="F1002" s="273" t="str">
        <f t="shared" si="45"/>
        <v>否</v>
      </c>
      <c r="G1002" s="150" t="str">
        <f t="shared" si="46"/>
        <v>项</v>
      </c>
    </row>
    <row r="1003" ht="36" customHeight="1" spans="1:7">
      <c r="A1003" s="441">
        <v>2140399</v>
      </c>
      <c r="B1003" s="302" t="s">
        <v>894</v>
      </c>
      <c r="C1003" s="303">
        <f>IFERROR(VLOOKUP(A1003,[3]表10支出预算!$A$4:$F$2222,5,FALSE),0)</f>
        <v>0</v>
      </c>
      <c r="D1003" s="303">
        <f>IFERROR(VLOOKUP(A1003,[3]表10支出预算!$A$4:$F$2222,6,FALSE),0)</f>
        <v>0</v>
      </c>
      <c r="E1003" s="442">
        <f t="shared" si="47"/>
        <v>0</v>
      </c>
      <c r="F1003" s="273" t="str">
        <f t="shared" si="45"/>
        <v>否</v>
      </c>
      <c r="G1003" s="150" t="str">
        <f t="shared" si="46"/>
        <v>项</v>
      </c>
    </row>
    <row r="1004" ht="36" customHeight="1" spans="1:7">
      <c r="A1004" s="440">
        <v>21404</v>
      </c>
      <c r="B1004" s="298" t="s">
        <v>895</v>
      </c>
      <c r="C1004" s="299">
        <f>IFERROR(VLOOKUP(A1004,[3]表10支出预算!$A$4:$F$2222,5,FALSE),0)</f>
        <v>0</v>
      </c>
      <c r="D1004" s="299">
        <f>IFERROR(VLOOKUP(A1004,[3]表10支出预算!$A$4:$F$2222,6,FALSE),0)</f>
        <v>0</v>
      </c>
      <c r="E1004" s="300">
        <f t="shared" si="47"/>
        <v>0</v>
      </c>
      <c r="F1004" s="273" t="str">
        <f t="shared" si="45"/>
        <v>否</v>
      </c>
      <c r="G1004" s="150" t="str">
        <f t="shared" si="46"/>
        <v>款</v>
      </c>
    </row>
    <row r="1005" ht="36" customHeight="1" spans="1:7">
      <c r="A1005" s="441">
        <v>2140401</v>
      </c>
      <c r="B1005" s="302" t="s">
        <v>896</v>
      </c>
      <c r="C1005" s="303">
        <f>IFERROR(VLOOKUP(A1005,[3]表10支出预算!$A$4:$F$2222,5,FALSE),0)</f>
        <v>0</v>
      </c>
      <c r="D1005" s="303">
        <f>IFERROR(VLOOKUP(A1005,[3]表10支出预算!$A$4:$F$2222,6,FALSE),0)</f>
        <v>0</v>
      </c>
      <c r="E1005" s="442">
        <f t="shared" si="47"/>
        <v>0</v>
      </c>
      <c r="F1005" s="273" t="str">
        <f t="shared" si="45"/>
        <v>否</v>
      </c>
      <c r="G1005" s="150" t="str">
        <f t="shared" si="46"/>
        <v>项</v>
      </c>
    </row>
    <row r="1006" ht="36" customHeight="1" spans="1:7">
      <c r="A1006" s="441">
        <v>2140402</v>
      </c>
      <c r="B1006" s="302" t="s">
        <v>897</v>
      </c>
      <c r="C1006" s="303">
        <f>IFERROR(VLOOKUP(A1006,[3]表10支出预算!$A$4:$F$2222,5,FALSE),0)</f>
        <v>0</v>
      </c>
      <c r="D1006" s="303">
        <f>IFERROR(VLOOKUP(A1006,[3]表10支出预算!$A$4:$F$2222,6,FALSE),0)</f>
        <v>0</v>
      </c>
      <c r="E1006" s="442">
        <f t="shared" si="47"/>
        <v>0</v>
      </c>
      <c r="F1006" s="273" t="str">
        <f t="shared" si="45"/>
        <v>否</v>
      </c>
      <c r="G1006" s="150" t="str">
        <f t="shared" si="46"/>
        <v>项</v>
      </c>
    </row>
    <row r="1007" ht="36" customHeight="1" spans="1:7">
      <c r="A1007" s="441">
        <v>2140403</v>
      </c>
      <c r="B1007" s="302" t="s">
        <v>898</v>
      </c>
      <c r="C1007" s="303">
        <f>IFERROR(VLOOKUP(A1007,[3]表10支出预算!$A$4:$F$2222,5,FALSE),0)</f>
        <v>0</v>
      </c>
      <c r="D1007" s="303">
        <f>IFERROR(VLOOKUP(A1007,[3]表10支出预算!$A$4:$F$2222,6,FALSE),0)</f>
        <v>0</v>
      </c>
      <c r="E1007" s="442">
        <f t="shared" si="47"/>
        <v>0</v>
      </c>
      <c r="F1007" s="273" t="str">
        <f t="shared" si="45"/>
        <v>否</v>
      </c>
      <c r="G1007" s="150" t="str">
        <f t="shared" si="46"/>
        <v>项</v>
      </c>
    </row>
    <row r="1008" ht="36" customHeight="1" spans="1:7">
      <c r="A1008" s="441">
        <v>2140499</v>
      </c>
      <c r="B1008" s="302" t="s">
        <v>899</v>
      </c>
      <c r="C1008" s="303">
        <f>IFERROR(VLOOKUP(A1008,[3]表10支出预算!$A$4:$F$2222,5,FALSE),0)</f>
        <v>0</v>
      </c>
      <c r="D1008" s="303">
        <f>IFERROR(VLOOKUP(A1008,[3]表10支出预算!$A$4:$F$2222,6,FALSE),0)</f>
        <v>0</v>
      </c>
      <c r="E1008" s="442">
        <f t="shared" si="47"/>
        <v>0</v>
      </c>
      <c r="F1008" s="273" t="str">
        <f t="shared" si="45"/>
        <v>否</v>
      </c>
      <c r="G1008" s="150" t="str">
        <f t="shared" si="46"/>
        <v>项</v>
      </c>
    </row>
    <row r="1009" ht="36" customHeight="1" spans="1:7">
      <c r="A1009" s="440">
        <v>21405</v>
      </c>
      <c r="B1009" s="298" t="s">
        <v>900</v>
      </c>
      <c r="C1009" s="299">
        <f>IFERROR(VLOOKUP(A1009,[3]表10支出预算!$A$4:$F$2222,5,FALSE),0)</f>
        <v>0</v>
      </c>
      <c r="D1009" s="299">
        <f>IFERROR(VLOOKUP(A1009,[3]表10支出预算!$A$4:$F$2222,6,FALSE),0)</f>
        <v>0</v>
      </c>
      <c r="E1009" s="300">
        <f t="shared" si="47"/>
        <v>0</v>
      </c>
      <c r="F1009" s="273" t="str">
        <f t="shared" si="45"/>
        <v>否</v>
      </c>
      <c r="G1009" s="150" t="str">
        <f t="shared" si="46"/>
        <v>款</v>
      </c>
    </row>
    <row r="1010" ht="36" customHeight="1" spans="1:7">
      <c r="A1010" s="441">
        <v>2140501</v>
      </c>
      <c r="B1010" s="302" t="s">
        <v>137</v>
      </c>
      <c r="C1010" s="303">
        <f>IFERROR(VLOOKUP(A1010,[3]表10支出预算!$A$4:$F$2222,5,FALSE),0)</f>
        <v>0</v>
      </c>
      <c r="D1010" s="303">
        <f>IFERROR(VLOOKUP(A1010,[3]表10支出预算!$A$4:$F$2222,6,FALSE),0)</f>
        <v>0</v>
      </c>
      <c r="E1010" s="442">
        <f t="shared" si="47"/>
        <v>0</v>
      </c>
      <c r="F1010" s="273" t="str">
        <f t="shared" si="45"/>
        <v>否</v>
      </c>
      <c r="G1010" s="150" t="str">
        <f t="shared" si="46"/>
        <v>项</v>
      </c>
    </row>
    <row r="1011" ht="36" customHeight="1" spans="1:7">
      <c r="A1011" s="441">
        <v>2140502</v>
      </c>
      <c r="B1011" s="302" t="s">
        <v>138</v>
      </c>
      <c r="C1011" s="303">
        <f>IFERROR(VLOOKUP(A1011,[3]表10支出预算!$A$4:$F$2222,5,FALSE),0)</f>
        <v>0</v>
      </c>
      <c r="D1011" s="303">
        <f>IFERROR(VLOOKUP(A1011,[3]表10支出预算!$A$4:$F$2222,6,FALSE),0)</f>
        <v>0</v>
      </c>
      <c r="E1011" s="442">
        <f t="shared" si="47"/>
        <v>0</v>
      </c>
      <c r="F1011" s="273" t="str">
        <f t="shared" si="45"/>
        <v>否</v>
      </c>
      <c r="G1011" s="150" t="str">
        <f t="shared" si="46"/>
        <v>项</v>
      </c>
    </row>
    <row r="1012" ht="36" customHeight="1" spans="1:7">
      <c r="A1012" s="441">
        <v>2140503</v>
      </c>
      <c r="B1012" s="302" t="s">
        <v>139</v>
      </c>
      <c r="C1012" s="303">
        <f>IFERROR(VLOOKUP(A1012,[3]表10支出预算!$A$4:$F$2222,5,FALSE),0)</f>
        <v>0</v>
      </c>
      <c r="D1012" s="303">
        <f>IFERROR(VLOOKUP(A1012,[3]表10支出预算!$A$4:$F$2222,6,FALSE),0)</f>
        <v>0</v>
      </c>
      <c r="E1012" s="442">
        <f t="shared" si="47"/>
        <v>0</v>
      </c>
      <c r="F1012" s="273" t="str">
        <f t="shared" si="45"/>
        <v>否</v>
      </c>
      <c r="G1012" s="150" t="str">
        <f t="shared" si="46"/>
        <v>项</v>
      </c>
    </row>
    <row r="1013" ht="36" customHeight="1" spans="1:7">
      <c r="A1013" s="441">
        <v>2140504</v>
      </c>
      <c r="B1013" s="302" t="s">
        <v>886</v>
      </c>
      <c r="C1013" s="303">
        <f>IFERROR(VLOOKUP(A1013,[3]表10支出预算!$A$4:$F$2222,5,FALSE),0)</f>
        <v>0</v>
      </c>
      <c r="D1013" s="303">
        <f>IFERROR(VLOOKUP(A1013,[3]表10支出预算!$A$4:$F$2222,6,FALSE),0)</f>
        <v>0</v>
      </c>
      <c r="E1013" s="442">
        <f t="shared" si="47"/>
        <v>0</v>
      </c>
      <c r="F1013" s="273" t="str">
        <f t="shared" si="45"/>
        <v>否</v>
      </c>
      <c r="G1013" s="150" t="str">
        <f t="shared" si="46"/>
        <v>项</v>
      </c>
    </row>
    <row r="1014" ht="36" customHeight="1" spans="1:7">
      <c r="A1014" s="441">
        <v>2140505</v>
      </c>
      <c r="B1014" s="302" t="s">
        <v>901</v>
      </c>
      <c r="C1014" s="303">
        <f>IFERROR(VLOOKUP(A1014,[3]表10支出预算!$A$4:$F$2222,5,FALSE),0)</f>
        <v>0</v>
      </c>
      <c r="D1014" s="303">
        <f>IFERROR(VLOOKUP(A1014,[3]表10支出预算!$A$4:$F$2222,6,FALSE),0)</f>
        <v>0</v>
      </c>
      <c r="E1014" s="442">
        <f t="shared" si="47"/>
        <v>0</v>
      </c>
      <c r="F1014" s="273" t="str">
        <f t="shared" si="45"/>
        <v>否</v>
      </c>
      <c r="G1014" s="150" t="str">
        <f t="shared" si="46"/>
        <v>项</v>
      </c>
    </row>
    <row r="1015" ht="36" customHeight="1" spans="1:7">
      <c r="A1015" s="441">
        <v>2140599</v>
      </c>
      <c r="B1015" s="302" t="s">
        <v>902</v>
      </c>
      <c r="C1015" s="303">
        <f>IFERROR(VLOOKUP(A1015,[3]表10支出预算!$A$4:$F$2222,5,FALSE),0)</f>
        <v>0</v>
      </c>
      <c r="D1015" s="303">
        <f>IFERROR(VLOOKUP(A1015,[3]表10支出预算!$A$4:$F$2222,6,FALSE),0)</f>
        <v>0</v>
      </c>
      <c r="E1015" s="442">
        <f t="shared" si="47"/>
        <v>0</v>
      </c>
      <c r="F1015" s="273" t="str">
        <f t="shared" si="45"/>
        <v>否</v>
      </c>
      <c r="G1015" s="150" t="str">
        <f t="shared" si="46"/>
        <v>项</v>
      </c>
    </row>
    <row r="1016" ht="36" customHeight="1" spans="1:7">
      <c r="A1016" s="440">
        <v>21406</v>
      </c>
      <c r="B1016" s="298" t="s">
        <v>903</v>
      </c>
      <c r="C1016" s="299">
        <f>IFERROR(VLOOKUP(A1016,[3]表10支出预算!$A$4:$F$2222,5,FALSE),0)</f>
        <v>470</v>
      </c>
      <c r="D1016" s="299">
        <f>IFERROR(VLOOKUP(A1016,[3]表10支出预算!$A$4:$F$2222,6,FALSE),0)</f>
        <v>0</v>
      </c>
      <c r="E1016" s="300">
        <f t="shared" si="47"/>
        <v>-1</v>
      </c>
      <c r="F1016" s="273" t="str">
        <f t="shared" si="45"/>
        <v>是</v>
      </c>
      <c r="G1016" s="150" t="str">
        <f t="shared" si="46"/>
        <v>款</v>
      </c>
    </row>
    <row r="1017" ht="36" customHeight="1" spans="1:7">
      <c r="A1017" s="441">
        <v>2140601</v>
      </c>
      <c r="B1017" s="302" t="s">
        <v>904</v>
      </c>
      <c r="C1017" s="303">
        <f>IFERROR(VLOOKUP(A1017,[3]表10支出预算!$A$4:$F$2222,5,FALSE),0)</f>
        <v>200</v>
      </c>
      <c r="D1017" s="303">
        <f>IFERROR(VLOOKUP(A1017,[3]表10支出预算!$A$4:$F$2222,6,FALSE),0)</f>
        <v>0</v>
      </c>
      <c r="E1017" s="442">
        <f t="shared" si="47"/>
        <v>-1</v>
      </c>
      <c r="F1017" s="273" t="str">
        <f t="shared" si="45"/>
        <v>是</v>
      </c>
      <c r="G1017" s="150" t="str">
        <f t="shared" si="46"/>
        <v>项</v>
      </c>
    </row>
    <row r="1018" ht="36" customHeight="1" spans="1:7">
      <c r="A1018" s="441">
        <v>2140602</v>
      </c>
      <c r="B1018" s="302" t="s">
        <v>905</v>
      </c>
      <c r="C1018" s="303">
        <f>IFERROR(VLOOKUP(A1018,[3]表10支出预算!$A$4:$F$2222,5,FALSE),0)</f>
        <v>270</v>
      </c>
      <c r="D1018" s="303">
        <f>IFERROR(VLOOKUP(A1018,[3]表10支出预算!$A$4:$F$2222,6,FALSE),0)</f>
        <v>0</v>
      </c>
      <c r="E1018" s="442">
        <f t="shared" si="47"/>
        <v>-1</v>
      </c>
      <c r="F1018" s="273" t="str">
        <f t="shared" si="45"/>
        <v>是</v>
      </c>
      <c r="G1018" s="150" t="str">
        <f t="shared" si="46"/>
        <v>项</v>
      </c>
    </row>
    <row r="1019" ht="36" customHeight="1" spans="1:7">
      <c r="A1019" s="441">
        <v>2140603</v>
      </c>
      <c r="B1019" s="302" t="s">
        <v>906</v>
      </c>
      <c r="C1019" s="303">
        <f>IFERROR(VLOOKUP(A1019,[3]表10支出预算!$A$4:$F$2222,5,FALSE),0)</f>
        <v>0</v>
      </c>
      <c r="D1019" s="303">
        <f>IFERROR(VLOOKUP(A1019,[3]表10支出预算!$A$4:$F$2222,6,FALSE),0)</f>
        <v>0</v>
      </c>
      <c r="E1019" s="442">
        <f t="shared" si="47"/>
        <v>0</v>
      </c>
      <c r="F1019" s="273" t="str">
        <f t="shared" si="45"/>
        <v>否</v>
      </c>
      <c r="G1019" s="150" t="str">
        <f t="shared" si="46"/>
        <v>项</v>
      </c>
    </row>
    <row r="1020" ht="36" customHeight="1" spans="1:7">
      <c r="A1020" s="441">
        <v>2140699</v>
      </c>
      <c r="B1020" s="302" t="s">
        <v>907</v>
      </c>
      <c r="C1020" s="303">
        <f>IFERROR(VLOOKUP(A1020,[3]表10支出预算!$A$4:$F$2222,5,FALSE),0)</f>
        <v>0</v>
      </c>
      <c r="D1020" s="303">
        <f>IFERROR(VLOOKUP(A1020,[3]表10支出预算!$A$4:$F$2222,6,FALSE),0)</f>
        <v>0</v>
      </c>
      <c r="E1020" s="442">
        <f t="shared" si="47"/>
        <v>0</v>
      </c>
      <c r="F1020" s="273" t="str">
        <f t="shared" si="45"/>
        <v>否</v>
      </c>
      <c r="G1020" s="150" t="str">
        <f t="shared" si="46"/>
        <v>项</v>
      </c>
    </row>
    <row r="1021" ht="36" customHeight="1" spans="1:7">
      <c r="A1021" s="440">
        <v>21499</v>
      </c>
      <c r="B1021" s="298" t="s">
        <v>908</v>
      </c>
      <c r="C1021" s="299">
        <f>IFERROR(VLOOKUP(A1021,[3]表10支出预算!$A$4:$F$2222,5,FALSE),0)</f>
        <v>186</v>
      </c>
      <c r="D1021" s="299">
        <f>IFERROR(VLOOKUP(A1021,[3]表10支出预算!$A$4:$F$2222,6,FALSE),0)</f>
        <v>82</v>
      </c>
      <c r="E1021" s="300">
        <f t="shared" si="47"/>
        <v>-0.559</v>
      </c>
      <c r="F1021" s="273" t="str">
        <f t="shared" si="45"/>
        <v>是</v>
      </c>
      <c r="G1021" s="150" t="str">
        <f t="shared" si="46"/>
        <v>款</v>
      </c>
    </row>
    <row r="1022" ht="36" customHeight="1" spans="1:7">
      <c r="A1022" s="441">
        <v>2149901</v>
      </c>
      <c r="B1022" s="302" t="s">
        <v>909</v>
      </c>
      <c r="C1022" s="303">
        <f>IFERROR(VLOOKUP(A1022,[3]表10支出预算!$A$4:$F$2222,5,FALSE),0)</f>
        <v>0</v>
      </c>
      <c r="D1022" s="303">
        <f>IFERROR(VLOOKUP(A1022,[3]表10支出预算!$A$4:$F$2222,6,FALSE),0)</f>
        <v>0</v>
      </c>
      <c r="E1022" s="442">
        <f t="shared" si="47"/>
        <v>0</v>
      </c>
      <c r="F1022" s="273" t="str">
        <f t="shared" si="45"/>
        <v>否</v>
      </c>
      <c r="G1022" s="150" t="str">
        <f t="shared" si="46"/>
        <v>项</v>
      </c>
    </row>
    <row r="1023" ht="36" customHeight="1" spans="1:7">
      <c r="A1023" s="441">
        <v>2149999</v>
      </c>
      <c r="B1023" s="302" t="s">
        <v>910</v>
      </c>
      <c r="C1023" s="303">
        <f>IFERROR(VLOOKUP(A1023,[3]表10支出预算!$A$4:$F$2222,5,FALSE),0)</f>
        <v>186</v>
      </c>
      <c r="D1023" s="303">
        <f>IFERROR(VLOOKUP(A1023,[3]表10支出预算!$A$4:$F$2222,6,FALSE),0)</f>
        <v>82</v>
      </c>
      <c r="E1023" s="442">
        <f t="shared" si="47"/>
        <v>-0.559</v>
      </c>
      <c r="F1023" s="273" t="str">
        <f t="shared" si="45"/>
        <v>是</v>
      </c>
      <c r="G1023" s="150" t="str">
        <f t="shared" si="46"/>
        <v>项</v>
      </c>
    </row>
    <row r="1024" ht="36" customHeight="1" spans="1:7">
      <c r="A1024" s="446" t="s">
        <v>911</v>
      </c>
      <c r="B1024" s="447" t="s">
        <v>277</v>
      </c>
      <c r="C1024" s="448">
        <f>IFERROR(VLOOKUP(A1024,[3]表10支出预算!$A$4:$F$2222,5,FALSE),0)</f>
        <v>0</v>
      </c>
      <c r="D1024" s="448">
        <f>IFERROR(VLOOKUP(A1024,[3]表10支出预算!$A$4:$F$2222,6,FALSE),0)</f>
        <v>0</v>
      </c>
      <c r="E1024" s="300">
        <f t="shared" si="47"/>
        <v>0</v>
      </c>
      <c r="F1024" s="273" t="str">
        <f t="shared" si="45"/>
        <v>否</v>
      </c>
      <c r="G1024" s="150" t="str">
        <f t="shared" si="46"/>
        <v>项</v>
      </c>
    </row>
    <row r="1025" ht="36" customHeight="1" spans="1:7">
      <c r="A1025" s="440">
        <v>215</v>
      </c>
      <c r="B1025" s="298" t="s">
        <v>95</v>
      </c>
      <c r="C1025" s="299">
        <f>IFERROR(VLOOKUP(A1025,[3]表10支出预算!$A$4:$F$2222,5,FALSE),0)</f>
        <v>12456</v>
      </c>
      <c r="D1025" s="299">
        <f>IFERROR(VLOOKUP(A1025,[3]表10支出预算!$A$4:$F$2222,6,FALSE),0)</f>
        <v>22717</v>
      </c>
      <c r="E1025" s="300">
        <f t="shared" si="47"/>
        <v>0.824</v>
      </c>
      <c r="F1025" s="273" t="str">
        <f t="shared" si="45"/>
        <v>是</v>
      </c>
      <c r="G1025" s="150" t="str">
        <f t="shared" si="46"/>
        <v>类</v>
      </c>
    </row>
    <row r="1026" ht="36" customHeight="1" spans="1:7">
      <c r="A1026" s="440">
        <v>21501</v>
      </c>
      <c r="B1026" s="298" t="s">
        <v>912</v>
      </c>
      <c r="C1026" s="299">
        <f>IFERROR(VLOOKUP(A1026,[3]表10支出预算!$A$4:$F$2222,5,FALSE),0)</f>
        <v>0</v>
      </c>
      <c r="D1026" s="299">
        <f>IFERROR(VLOOKUP(A1026,[3]表10支出预算!$A$4:$F$2222,6,FALSE),0)</f>
        <v>0</v>
      </c>
      <c r="E1026" s="300">
        <f t="shared" si="47"/>
        <v>0</v>
      </c>
      <c r="F1026" s="273" t="str">
        <f t="shared" si="45"/>
        <v>否</v>
      </c>
      <c r="G1026" s="150" t="str">
        <f t="shared" si="46"/>
        <v>款</v>
      </c>
    </row>
    <row r="1027" ht="36" customHeight="1" spans="1:7">
      <c r="A1027" s="441">
        <v>2150101</v>
      </c>
      <c r="B1027" s="302" t="s">
        <v>137</v>
      </c>
      <c r="C1027" s="303">
        <f>IFERROR(VLOOKUP(A1027,[3]表10支出预算!$A$4:$F$2222,5,FALSE),0)</f>
        <v>0</v>
      </c>
      <c r="D1027" s="303">
        <f>IFERROR(VLOOKUP(A1027,[3]表10支出预算!$A$4:$F$2222,6,FALSE),0)</f>
        <v>0</v>
      </c>
      <c r="E1027" s="442">
        <f t="shared" si="47"/>
        <v>0</v>
      </c>
      <c r="F1027" s="273" t="str">
        <f t="shared" si="45"/>
        <v>否</v>
      </c>
      <c r="G1027" s="150" t="str">
        <f t="shared" si="46"/>
        <v>项</v>
      </c>
    </row>
    <row r="1028" ht="36" customHeight="1" spans="1:7">
      <c r="A1028" s="441">
        <v>2150102</v>
      </c>
      <c r="B1028" s="302" t="s">
        <v>138</v>
      </c>
      <c r="C1028" s="303">
        <f>IFERROR(VLOOKUP(A1028,[3]表10支出预算!$A$4:$F$2222,5,FALSE),0)</f>
        <v>0</v>
      </c>
      <c r="D1028" s="303">
        <f>IFERROR(VLOOKUP(A1028,[3]表10支出预算!$A$4:$F$2222,6,FALSE),0)</f>
        <v>0</v>
      </c>
      <c r="E1028" s="442">
        <f t="shared" si="47"/>
        <v>0</v>
      </c>
      <c r="F1028" s="273" t="str">
        <f t="shared" ref="F1028:F1091" si="48">IF(LEN(A1028)=3,"是",IF(B1028&lt;&gt;"",IF(SUM(C1028:D1028)&lt;&gt;0,"是","否"),"是"))</f>
        <v>否</v>
      </c>
      <c r="G1028" s="150" t="str">
        <f t="shared" ref="G1028:G1091" si="49">IF(LEN(A1028)=3,"类",IF(LEN(A1028)=5,"款","项"))</f>
        <v>项</v>
      </c>
    </row>
    <row r="1029" ht="36" customHeight="1" spans="1:7">
      <c r="A1029" s="441">
        <v>2150103</v>
      </c>
      <c r="B1029" s="302" t="s">
        <v>139</v>
      </c>
      <c r="C1029" s="303">
        <f>IFERROR(VLOOKUP(A1029,[3]表10支出预算!$A$4:$F$2222,5,FALSE),0)</f>
        <v>0</v>
      </c>
      <c r="D1029" s="303">
        <f>IFERROR(VLOOKUP(A1029,[3]表10支出预算!$A$4:$F$2222,6,FALSE),0)</f>
        <v>0</v>
      </c>
      <c r="E1029" s="442">
        <f t="shared" ref="E1029:E1092" si="50">IF(C1029=0,0,(D1029-C1029)/C1029)</f>
        <v>0</v>
      </c>
      <c r="F1029" s="273" t="str">
        <f t="shared" si="48"/>
        <v>否</v>
      </c>
      <c r="G1029" s="150" t="str">
        <f t="shared" si="49"/>
        <v>项</v>
      </c>
    </row>
    <row r="1030" ht="36" customHeight="1" spans="1:7">
      <c r="A1030" s="441">
        <v>2150104</v>
      </c>
      <c r="B1030" s="302" t="s">
        <v>913</v>
      </c>
      <c r="C1030" s="303">
        <f>IFERROR(VLOOKUP(A1030,[3]表10支出预算!$A$4:$F$2222,5,FALSE),0)</f>
        <v>0</v>
      </c>
      <c r="D1030" s="303">
        <f>IFERROR(VLOOKUP(A1030,[3]表10支出预算!$A$4:$F$2222,6,FALSE),0)</f>
        <v>0</v>
      </c>
      <c r="E1030" s="442">
        <f t="shared" si="50"/>
        <v>0</v>
      </c>
      <c r="F1030" s="273" t="str">
        <f t="shared" si="48"/>
        <v>否</v>
      </c>
      <c r="G1030" s="150" t="str">
        <f t="shared" si="49"/>
        <v>项</v>
      </c>
    </row>
    <row r="1031" ht="36" customHeight="1" spans="1:7">
      <c r="A1031" s="441">
        <v>2150105</v>
      </c>
      <c r="B1031" s="302" t="s">
        <v>914</v>
      </c>
      <c r="C1031" s="303">
        <f>IFERROR(VLOOKUP(A1031,[3]表10支出预算!$A$4:$F$2222,5,FALSE),0)</f>
        <v>0</v>
      </c>
      <c r="D1031" s="303">
        <f>IFERROR(VLOOKUP(A1031,[3]表10支出预算!$A$4:$F$2222,6,FALSE),0)</f>
        <v>0</v>
      </c>
      <c r="E1031" s="442">
        <f t="shared" si="50"/>
        <v>0</v>
      </c>
      <c r="F1031" s="273" t="str">
        <f t="shared" si="48"/>
        <v>否</v>
      </c>
      <c r="G1031" s="150" t="str">
        <f t="shared" si="49"/>
        <v>项</v>
      </c>
    </row>
    <row r="1032" ht="36" customHeight="1" spans="1:7">
      <c r="A1032" s="441">
        <v>2150106</v>
      </c>
      <c r="B1032" s="302" t="s">
        <v>915</v>
      </c>
      <c r="C1032" s="303">
        <f>IFERROR(VLOOKUP(A1032,[3]表10支出预算!$A$4:$F$2222,5,FALSE),0)</f>
        <v>0</v>
      </c>
      <c r="D1032" s="303">
        <f>IFERROR(VLOOKUP(A1032,[3]表10支出预算!$A$4:$F$2222,6,FALSE),0)</f>
        <v>0</v>
      </c>
      <c r="E1032" s="442">
        <f t="shared" si="50"/>
        <v>0</v>
      </c>
      <c r="F1032" s="273" t="str">
        <f t="shared" si="48"/>
        <v>否</v>
      </c>
      <c r="G1032" s="150" t="str">
        <f t="shared" si="49"/>
        <v>项</v>
      </c>
    </row>
    <row r="1033" ht="36" customHeight="1" spans="1:7">
      <c r="A1033" s="441">
        <v>2150107</v>
      </c>
      <c r="B1033" s="302" t="s">
        <v>916</v>
      </c>
      <c r="C1033" s="303">
        <f>IFERROR(VLOOKUP(A1033,[3]表10支出预算!$A$4:$F$2222,5,FALSE),0)</f>
        <v>0</v>
      </c>
      <c r="D1033" s="303">
        <f>IFERROR(VLOOKUP(A1033,[3]表10支出预算!$A$4:$F$2222,6,FALSE),0)</f>
        <v>0</v>
      </c>
      <c r="E1033" s="442">
        <f t="shared" si="50"/>
        <v>0</v>
      </c>
      <c r="F1033" s="273" t="str">
        <f t="shared" si="48"/>
        <v>否</v>
      </c>
      <c r="G1033" s="150" t="str">
        <f t="shared" si="49"/>
        <v>项</v>
      </c>
    </row>
    <row r="1034" ht="36" customHeight="1" spans="1:7">
      <c r="A1034" s="441">
        <v>2150108</v>
      </c>
      <c r="B1034" s="302" t="s">
        <v>917</v>
      </c>
      <c r="C1034" s="303">
        <f>IFERROR(VLOOKUP(A1034,[3]表10支出预算!$A$4:$F$2222,5,FALSE),0)</f>
        <v>0</v>
      </c>
      <c r="D1034" s="303">
        <f>IFERROR(VLOOKUP(A1034,[3]表10支出预算!$A$4:$F$2222,6,FALSE),0)</f>
        <v>0</v>
      </c>
      <c r="E1034" s="442">
        <f t="shared" si="50"/>
        <v>0</v>
      </c>
      <c r="F1034" s="273" t="str">
        <f t="shared" si="48"/>
        <v>否</v>
      </c>
      <c r="G1034" s="150" t="str">
        <f t="shared" si="49"/>
        <v>项</v>
      </c>
    </row>
    <row r="1035" ht="36" customHeight="1" spans="1:7">
      <c r="A1035" s="441">
        <v>2150199</v>
      </c>
      <c r="B1035" s="302" t="s">
        <v>918</v>
      </c>
      <c r="C1035" s="303">
        <f>IFERROR(VLOOKUP(A1035,[3]表10支出预算!$A$4:$F$2222,5,FALSE),0)</f>
        <v>0</v>
      </c>
      <c r="D1035" s="303">
        <f>IFERROR(VLOOKUP(A1035,[3]表10支出预算!$A$4:$F$2222,6,FALSE),0)</f>
        <v>0</v>
      </c>
      <c r="E1035" s="442">
        <f t="shared" si="50"/>
        <v>0</v>
      </c>
      <c r="F1035" s="273" t="str">
        <f t="shared" si="48"/>
        <v>否</v>
      </c>
      <c r="G1035" s="150" t="str">
        <f t="shared" si="49"/>
        <v>项</v>
      </c>
    </row>
    <row r="1036" ht="36" customHeight="1" spans="1:7">
      <c r="A1036" s="440">
        <v>21502</v>
      </c>
      <c r="B1036" s="298" t="s">
        <v>919</v>
      </c>
      <c r="C1036" s="299">
        <f>IFERROR(VLOOKUP(A1036,[3]表10支出预算!$A$4:$F$2222,5,FALSE),0)</f>
        <v>2114</v>
      </c>
      <c r="D1036" s="299">
        <f>IFERROR(VLOOKUP(A1036,[3]表10支出预算!$A$4:$F$2222,6,FALSE),0)</f>
        <v>0</v>
      </c>
      <c r="E1036" s="300">
        <f t="shared" si="50"/>
        <v>-1</v>
      </c>
      <c r="F1036" s="273" t="str">
        <f t="shared" si="48"/>
        <v>是</v>
      </c>
      <c r="G1036" s="150" t="str">
        <f t="shared" si="49"/>
        <v>款</v>
      </c>
    </row>
    <row r="1037" ht="36" customHeight="1" spans="1:7">
      <c r="A1037" s="441">
        <v>2150201</v>
      </c>
      <c r="B1037" s="302" t="s">
        <v>137</v>
      </c>
      <c r="C1037" s="303">
        <f>IFERROR(VLOOKUP(A1037,[3]表10支出预算!$A$4:$F$2222,5,FALSE),0)</f>
        <v>0</v>
      </c>
      <c r="D1037" s="303">
        <f>IFERROR(VLOOKUP(A1037,[3]表10支出预算!$A$4:$F$2222,6,FALSE),0)</f>
        <v>0</v>
      </c>
      <c r="E1037" s="442">
        <f t="shared" si="50"/>
        <v>0</v>
      </c>
      <c r="F1037" s="273" t="str">
        <f t="shared" si="48"/>
        <v>否</v>
      </c>
      <c r="G1037" s="150" t="str">
        <f t="shared" si="49"/>
        <v>项</v>
      </c>
    </row>
    <row r="1038" ht="36" customHeight="1" spans="1:7">
      <c r="A1038" s="441">
        <v>2150202</v>
      </c>
      <c r="B1038" s="302" t="s">
        <v>138</v>
      </c>
      <c r="C1038" s="303">
        <f>IFERROR(VLOOKUP(A1038,[3]表10支出预算!$A$4:$F$2222,5,FALSE),0)</f>
        <v>0</v>
      </c>
      <c r="D1038" s="303">
        <f>IFERROR(VLOOKUP(A1038,[3]表10支出预算!$A$4:$F$2222,6,FALSE),0)</f>
        <v>0</v>
      </c>
      <c r="E1038" s="442">
        <f t="shared" si="50"/>
        <v>0</v>
      </c>
      <c r="F1038" s="273" t="str">
        <f t="shared" si="48"/>
        <v>否</v>
      </c>
      <c r="G1038" s="150" t="str">
        <f t="shared" si="49"/>
        <v>项</v>
      </c>
    </row>
    <row r="1039" ht="36" customHeight="1" spans="1:7">
      <c r="A1039" s="441">
        <v>2150203</v>
      </c>
      <c r="B1039" s="302" t="s">
        <v>139</v>
      </c>
      <c r="C1039" s="303">
        <f>IFERROR(VLOOKUP(A1039,[3]表10支出预算!$A$4:$F$2222,5,FALSE),0)</f>
        <v>0</v>
      </c>
      <c r="D1039" s="303">
        <f>IFERROR(VLOOKUP(A1039,[3]表10支出预算!$A$4:$F$2222,6,FALSE),0)</f>
        <v>0</v>
      </c>
      <c r="E1039" s="442">
        <f t="shared" si="50"/>
        <v>0</v>
      </c>
      <c r="F1039" s="273" t="str">
        <f t="shared" si="48"/>
        <v>否</v>
      </c>
      <c r="G1039" s="150" t="str">
        <f t="shared" si="49"/>
        <v>项</v>
      </c>
    </row>
    <row r="1040" ht="36" customHeight="1" spans="1:7">
      <c r="A1040" s="441">
        <v>2150204</v>
      </c>
      <c r="B1040" s="302" t="s">
        <v>920</v>
      </c>
      <c r="C1040" s="303">
        <f>IFERROR(VLOOKUP(A1040,[3]表10支出预算!$A$4:$F$2222,5,FALSE),0)</f>
        <v>0</v>
      </c>
      <c r="D1040" s="303">
        <f>IFERROR(VLOOKUP(A1040,[3]表10支出预算!$A$4:$F$2222,6,FALSE),0)</f>
        <v>0</v>
      </c>
      <c r="E1040" s="442">
        <f t="shared" si="50"/>
        <v>0</v>
      </c>
      <c r="F1040" s="273" t="str">
        <f t="shared" si="48"/>
        <v>否</v>
      </c>
      <c r="G1040" s="150" t="str">
        <f t="shared" si="49"/>
        <v>项</v>
      </c>
    </row>
    <row r="1041" ht="36" customHeight="1" spans="1:7">
      <c r="A1041" s="441">
        <v>2150205</v>
      </c>
      <c r="B1041" s="302" t="s">
        <v>921</v>
      </c>
      <c r="C1041" s="303">
        <f>IFERROR(VLOOKUP(A1041,[3]表10支出预算!$A$4:$F$2222,5,FALSE),0)</f>
        <v>140</v>
      </c>
      <c r="D1041" s="303">
        <f>IFERROR(VLOOKUP(A1041,[3]表10支出预算!$A$4:$F$2222,6,FALSE),0)</f>
        <v>0</v>
      </c>
      <c r="E1041" s="442">
        <f t="shared" si="50"/>
        <v>-1</v>
      </c>
      <c r="F1041" s="273" t="str">
        <f t="shared" si="48"/>
        <v>是</v>
      </c>
      <c r="G1041" s="150" t="str">
        <f t="shared" si="49"/>
        <v>项</v>
      </c>
    </row>
    <row r="1042" ht="36" customHeight="1" spans="1:7">
      <c r="A1042" s="441">
        <v>2150206</v>
      </c>
      <c r="B1042" s="302" t="s">
        <v>922</v>
      </c>
      <c r="C1042" s="303">
        <f>IFERROR(VLOOKUP(A1042,[3]表10支出预算!$A$4:$F$2222,5,FALSE),0)</f>
        <v>1974</v>
      </c>
      <c r="D1042" s="303">
        <f>IFERROR(VLOOKUP(A1042,[3]表10支出预算!$A$4:$F$2222,6,FALSE),0)</f>
        <v>0</v>
      </c>
      <c r="E1042" s="442">
        <f t="shared" si="50"/>
        <v>-1</v>
      </c>
      <c r="F1042" s="273" t="str">
        <f t="shared" si="48"/>
        <v>是</v>
      </c>
      <c r="G1042" s="150" t="str">
        <f t="shared" si="49"/>
        <v>项</v>
      </c>
    </row>
    <row r="1043" ht="36" customHeight="1" spans="1:7">
      <c r="A1043" s="441">
        <v>2150207</v>
      </c>
      <c r="B1043" s="302" t="s">
        <v>923</v>
      </c>
      <c r="C1043" s="303">
        <f>IFERROR(VLOOKUP(A1043,[3]表10支出预算!$A$4:$F$2222,5,FALSE),0)</f>
        <v>0</v>
      </c>
      <c r="D1043" s="303">
        <f>IFERROR(VLOOKUP(A1043,[3]表10支出预算!$A$4:$F$2222,6,FALSE),0)</f>
        <v>0</v>
      </c>
      <c r="E1043" s="442">
        <f t="shared" si="50"/>
        <v>0</v>
      </c>
      <c r="F1043" s="273" t="str">
        <f t="shared" si="48"/>
        <v>否</v>
      </c>
      <c r="G1043" s="150" t="str">
        <f t="shared" si="49"/>
        <v>项</v>
      </c>
    </row>
    <row r="1044" ht="36" customHeight="1" spans="1:7">
      <c r="A1044" s="441">
        <v>2150208</v>
      </c>
      <c r="B1044" s="302" t="s">
        <v>924</v>
      </c>
      <c r="C1044" s="303">
        <f>IFERROR(VLOOKUP(A1044,[3]表10支出预算!$A$4:$F$2222,5,FALSE),0)</f>
        <v>0</v>
      </c>
      <c r="D1044" s="303">
        <f>IFERROR(VLOOKUP(A1044,[3]表10支出预算!$A$4:$F$2222,6,FALSE),0)</f>
        <v>0</v>
      </c>
      <c r="E1044" s="442">
        <f t="shared" si="50"/>
        <v>0</v>
      </c>
      <c r="F1044" s="273" t="str">
        <f t="shared" si="48"/>
        <v>否</v>
      </c>
      <c r="G1044" s="150" t="str">
        <f t="shared" si="49"/>
        <v>项</v>
      </c>
    </row>
    <row r="1045" ht="36" customHeight="1" spans="1:7">
      <c r="A1045" s="441">
        <v>2150209</v>
      </c>
      <c r="B1045" s="302" t="s">
        <v>925</v>
      </c>
      <c r="C1045" s="303">
        <f>IFERROR(VLOOKUP(A1045,[3]表10支出预算!$A$4:$F$2222,5,FALSE),0)</f>
        <v>0</v>
      </c>
      <c r="D1045" s="303">
        <f>IFERROR(VLOOKUP(A1045,[3]表10支出预算!$A$4:$F$2222,6,FALSE),0)</f>
        <v>0</v>
      </c>
      <c r="E1045" s="442">
        <f t="shared" si="50"/>
        <v>0</v>
      </c>
      <c r="F1045" s="273" t="str">
        <f t="shared" si="48"/>
        <v>否</v>
      </c>
      <c r="G1045" s="150" t="str">
        <f t="shared" si="49"/>
        <v>项</v>
      </c>
    </row>
    <row r="1046" ht="36" customHeight="1" spans="1:7">
      <c r="A1046" s="441">
        <v>2150210</v>
      </c>
      <c r="B1046" s="302" t="s">
        <v>926</v>
      </c>
      <c r="C1046" s="303">
        <f>IFERROR(VLOOKUP(A1046,[3]表10支出预算!$A$4:$F$2222,5,FALSE),0)</f>
        <v>0</v>
      </c>
      <c r="D1046" s="303">
        <f>IFERROR(VLOOKUP(A1046,[3]表10支出预算!$A$4:$F$2222,6,FALSE),0)</f>
        <v>0</v>
      </c>
      <c r="E1046" s="442">
        <f t="shared" si="50"/>
        <v>0</v>
      </c>
      <c r="F1046" s="273" t="str">
        <f t="shared" si="48"/>
        <v>否</v>
      </c>
      <c r="G1046" s="150" t="str">
        <f t="shared" si="49"/>
        <v>项</v>
      </c>
    </row>
    <row r="1047" ht="36" customHeight="1" spans="1:7">
      <c r="A1047" s="441">
        <v>2150212</v>
      </c>
      <c r="B1047" s="302" t="s">
        <v>927</v>
      </c>
      <c r="C1047" s="303">
        <f>IFERROR(VLOOKUP(A1047,[3]表10支出预算!$A$4:$F$2222,5,FALSE),0)</f>
        <v>0</v>
      </c>
      <c r="D1047" s="303">
        <f>IFERROR(VLOOKUP(A1047,[3]表10支出预算!$A$4:$F$2222,6,FALSE),0)</f>
        <v>0</v>
      </c>
      <c r="E1047" s="442">
        <f t="shared" si="50"/>
        <v>0</v>
      </c>
      <c r="F1047" s="273" t="str">
        <f t="shared" si="48"/>
        <v>否</v>
      </c>
      <c r="G1047" s="150" t="str">
        <f t="shared" si="49"/>
        <v>项</v>
      </c>
    </row>
    <row r="1048" ht="36" customHeight="1" spans="1:7">
      <c r="A1048" s="441">
        <v>2150213</v>
      </c>
      <c r="B1048" s="302" t="s">
        <v>928</v>
      </c>
      <c r="C1048" s="303">
        <f>IFERROR(VLOOKUP(A1048,[3]表10支出预算!$A$4:$F$2222,5,FALSE),0)</f>
        <v>0</v>
      </c>
      <c r="D1048" s="303">
        <f>IFERROR(VLOOKUP(A1048,[3]表10支出预算!$A$4:$F$2222,6,FALSE),0)</f>
        <v>0</v>
      </c>
      <c r="E1048" s="442">
        <f t="shared" si="50"/>
        <v>0</v>
      </c>
      <c r="F1048" s="273" t="str">
        <f t="shared" si="48"/>
        <v>否</v>
      </c>
      <c r="G1048" s="150" t="str">
        <f t="shared" si="49"/>
        <v>项</v>
      </c>
    </row>
    <row r="1049" ht="36" customHeight="1" spans="1:7">
      <c r="A1049" s="441">
        <v>2150214</v>
      </c>
      <c r="B1049" s="302" t="s">
        <v>929</v>
      </c>
      <c r="C1049" s="303">
        <f>IFERROR(VLOOKUP(A1049,[3]表10支出预算!$A$4:$F$2222,5,FALSE),0)</f>
        <v>0</v>
      </c>
      <c r="D1049" s="303">
        <f>IFERROR(VLOOKUP(A1049,[3]表10支出预算!$A$4:$F$2222,6,FALSE),0)</f>
        <v>0</v>
      </c>
      <c r="E1049" s="442">
        <f t="shared" si="50"/>
        <v>0</v>
      </c>
      <c r="F1049" s="273" t="str">
        <f t="shared" si="48"/>
        <v>否</v>
      </c>
      <c r="G1049" s="150" t="str">
        <f t="shared" si="49"/>
        <v>项</v>
      </c>
    </row>
    <row r="1050" ht="36" customHeight="1" spans="1:7">
      <c r="A1050" s="441">
        <v>2150215</v>
      </c>
      <c r="B1050" s="302" t="s">
        <v>930</v>
      </c>
      <c r="C1050" s="303">
        <f>IFERROR(VLOOKUP(A1050,[3]表10支出预算!$A$4:$F$2222,5,FALSE),0)</f>
        <v>0</v>
      </c>
      <c r="D1050" s="303">
        <f>IFERROR(VLOOKUP(A1050,[3]表10支出预算!$A$4:$F$2222,6,FALSE),0)</f>
        <v>0</v>
      </c>
      <c r="E1050" s="442">
        <f t="shared" si="50"/>
        <v>0</v>
      </c>
      <c r="F1050" s="273" t="str">
        <f t="shared" si="48"/>
        <v>否</v>
      </c>
      <c r="G1050" s="150" t="str">
        <f t="shared" si="49"/>
        <v>项</v>
      </c>
    </row>
    <row r="1051" ht="36" customHeight="1" spans="1:7">
      <c r="A1051" s="441">
        <v>2150299</v>
      </c>
      <c r="B1051" s="302" t="s">
        <v>931</v>
      </c>
      <c r="C1051" s="303">
        <f>IFERROR(VLOOKUP(A1051,[3]表10支出预算!$A$4:$F$2222,5,FALSE),0)</f>
        <v>0</v>
      </c>
      <c r="D1051" s="303">
        <f>IFERROR(VLOOKUP(A1051,[3]表10支出预算!$A$4:$F$2222,6,FALSE),0)</f>
        <v>0</v>
      </c>
      <c r="E1051" s="442">
        <f t="shared" si="50"/>
        <v>0</v>
      </c>
      <c r="F1051" s="273" t="str">
        <f t="shared" si="48"/>
        <v>否</v>
      </c>
      <c r="G1051" s="150" t="str">
        <f t="shared" si="49"/>
        <v>项</v>
      </c>
    </row>
    <row r="1052" ht="36" customHeight="1" spans="1:7">
      <c r="A1052" s="440">
        <v>21503</v>
      </c>
      <c r="B1052" s="298" t="s">
        <v>932</v>
      </c>
      <c r="C1052" s="299">
        <f>IFERROR(VLOOKUP(A1052,[3]表10支出预算!$A$4:$F$2222,5,FALSE),0)</f>
        <v>0</v>
      </c>
      <c r="D1052" s="299">
        <f>IFERROR(VLOOKUP(A1052,[3]表10支出预算!$A$4:$F$2222,6,FALSE),0)</f>
        <v>0</v>
      </c>
      <c r="E1052" s="300">
        <f t="shared" si="50"/>
        <v>0</v>
      </c>
      <c r="F1052" s="273" t="str">
        <f t="shared" si="48"/>
        <v>否</v>
      </c>
      <c r="G1052" s="150" t="str">
        <f t="shared" si="49"/>
        <v>款</v>
      </c>
    </row>
    <row r="1053" ht="36" customHeight="1" spans="1:7">
      <c r="A1053" s="441">
        <v>2150301</v>
      </c>
      <c r="B1053" s="302" t="s">
        <v>137</v>
      </c>
      <c r="C1053" s="303">
        <f>IFERROR(VLOOKUP(A1053,[3]表10支出预算!$A$4:$F$2222,5,FALSE),0)</f>
        <v>0</v>
      </c>
      <c r="D1053" s="303">
        <f>IFERROR(VLOOKUP(A1053,[3]表10支出预算!$A$4:$F$2222,6,FALSE),0)</f>
        <v>0</v>
      </c>
      <c r="E1053" s="442">
        <f t="shared" si="50"/>
        <v>0</v>
      </c>
      <c r="F1053" s="273" t="str">
        <f t="shared" si="48"/>
        <v>否</v>
      </c>
      <c r="G1053" s="150" t="str">
        <f t="shared" si="49"/>
        <v>项</v>
      </c>
    </row>
    <row r="1054" ht="36" customHeight="1" spans="1:7">
      <c r="A1054" s="441">
        <v>2150302</v>
      </c>
      <c r="B1054" s="302" t="s">
        <v>138</v>
      </c>
      <c r="C1054" s="303">
        <f>IFERROR(VLOOKUP(A1054,[3]表10支出预算!$A$4:$F$2222,5,FALSE),0)</f>
        <v>0</v>
      </c>
      <c r="D1054" s="303">
        <f>IFERROR(VLOOKUP(A1054,[3]表10支出预算!$A$4:$F$2222,6,FALSE),0)</f>
        <v>0</v>
      </c>
      <c r="E1054" s="442">
        <f t="shared" si="50"/>
        <v>0</v>
      </c>
      <c r="F1054" s="273" t="str">
        <f t="shared" si="48"/>
        <v>否</v>
      </c>
      <c r="G1054" s="150" t="str">
        <f t="shared" si="49"/>
        <v>项</v>
      </c>
    </row>
    <row r="1055" ht="36" customHeight="1" spans="1:7">
      <c r="A1055" s="441">
        <v>2150303</v>
      </c>
      <c r="B1055" s="302" t="s">
        <v>139</v>
      </c>
      <c r="C1055" s="303">
        <f>IFERROR(VLOOKUP(A1055,[3]表10支出预算!$A$4:$F$2222,5,FALSE),0)</f>
        <v>0</v>
      </c>
      <c r="D1055" s="303">
        <f>IFERROR(VLOOKUP(A1055,[3]表10支出预算!$A$4:$F$2222,6,FALSE),0)</f>
        <v>0</v>
      </c>
      <c r="E1055" s="442">
        <f t="shared" si="50"/>
        <v>0</v>
      </c>
      <c r="F1055" s="273" t="str">
        <f t="shared" si="48"/>
        <v>否</v>
      </c>
      <c r="G1055" s="150" t="str">
        <f t="shared" si="49"/>
        <v>项</v>
      </c>
    </row>
    <row r="1056" ht="36" customHeight="1" spans="1:7">
      <c r="A1056" s="441">
        <v>2150399</v>
      </c>
      <c r="B1056" s="302" t="s">
        <v>933</v>
      </c>
      <c r="C1056" s="303">
        <f>IFERROR(VLOOKUP(A1056,[3]表10支出预算!$A$4:$F$2222,5,FALSE),0)</f>
        <v>0</v>
      </c>
      <c r="D1056" s="303">
        <f>IFERROR(VLOOKUP(A1056,[3]表10支出预算!$A$4:$F$2222,6,FALSE),0)</f>
        <v>0</v>
      </c>
      <c r="E1056" s="442">
        <f t="shared" si="50"/>
        <v>0</v>
      </c>
      <c r="F1056" s="273" t="str">
        <f t="shared" si="48"/>
        <v>否</v>
      </c>
      <c r="G1056" s="150" t="str">
        <f t="shared" si="49"/>
        <v>项</v>
      </c>
    </row>
    <row r="1057" ht="36" customHeight="1" spans="1:7">
      <c r="A1057" s="440">
        <v>21505</v>
      </c>
      <c r="B1057" s="298" t="s">
        <v>934</v>
      </c>
      <c r="C1057" s="299">
        <f>IFERROR(VLOOKUP(A1057,[3]表10支出预算!$A$4:$F$2222,5,FALSE),0)</f>
        <v>8800</v>
      </c>
      <c r="D1057" s="299">
        <f>IFERROR(VLOOKUP(A1057,[3]表10支出预算!$A$4:$F$2222,6,FALSE),0)</f>
        <v>21936</v>
      </c>
      <c r="E1057" s="300">
        <f t="shared" si="50"/>
        <v>1.493</v>
      </c>
      <c r="F1057" s="273" t="str">
        <f t="shared" si="48"/>
        <v>是</v>
      </c>
      <c r="G1057" s="150" t="str">
        <f t="shared" si="49"/>
        <v>款</v>
      </c>
    </row>
    <row r="1058" ht="36" customHeight="1" spans="1:7">
      <c r="A1058" s="441">
        <v>2150501</v>
      </c>
      <c r="B1058" s="302" t="s">
        <v>137</v>
      </c>
      <c r="C1058" s="303">
        <f>IFERROR(VLOOKUP(A1058,[3]表10支出预算!$A$4:$F$2222,5,FALSE),0)</f>
        <v>270</v>
      </c>
      <c r="D1058" s="303">
        <f>IFERROR(VLOOKUP(A1058,[3]表10支出预算!$A$4:$F$2222,6,FALSE),0)</f>
        <v>386</v>
      </c>
      <c r="E1058" s="442">
        <f t="shared" si="50"/>
        <v>0.43</v>
      </c>
      <c r="F1058" s="273" t="str">
        <f t="shared" si="48"/>
        <v>是</v>
      </c>
      <c r="G1058" s="150" t="str">
        <f t="shared" si="49"/>
        <v>项</v>
      </c>
    </row>
    <row r="1059" ht="36" customHeight="1" spans="1:7">
      <c r="A1059" s="441">
        <v>2150502</v>
      </c>
      <c r="B1059" s="302" t="s">
        <v>138</v>
      </c>
      <c r="C1059" s="303">
        <f>IFERROR(VLOOKUP(A1059,[3]表10支出预算!$A$4:$F$2222,5,FALSE),0)</f>
        <v>0</v>
      </c>
      <c r="D1059" s="303">
        <f>IFERROR(VLOOKUP(A1059,[3]表10支出预算!$A$4:$F$2222,6,FALSE),0)</f>
        <v>0</v>
      </c>
      <c r="E1059" s="442">
        <f t="shared" si="50"/>
        <v>0</v>
      </c>
      <c r="F1059" s="273" t="str">
        <f t="shared" si="48"/>
        <v>否</v>
      </c>
      <c r="G1059" s="150" t="str">
        <f t="shared" si="49"/>
        <v>项</v>
      </c>
    </row>
    <row r="1060" ht="36" customHeight="1" spans="1:7">
      <c r="A1060" s="441">
        <v>2150503</v>
      </c>
      <c r="B1060" s="302" t="s">
        <v>139</v>
      </c>
      <c r="C1060" s="303">
        <f>IFERROR(VLOOKUP(A1060,[3]表10支出预算!$A$4:$F$2222,5,FALSE),0)</f>
        <v>0</v>
      </c>
      <c r="D1060" s="303">
        <f>IFERROR(VLOOKUP(A1060,[3]表10支出预算!$A$4:$F$2222,6,FALSE),0)</f>
        <v>0</v>
      </c>
      <c r="E1060" s="442">
        <f t="shared" si="50"/>
        <v>0</v>
      </c>
      <c r="F1060" s="273" t="str">
        <f t="shared" si="48"/>
        <v>否</v>
      </c>
      <c r="G1060" s="150" t="str">
        <f t="shared" si="49"/>
        <v>项</v>
      </c>
    </row>
    <row r="1061" ht="36" customHeight="1" spans="1:7">
      <c r="A1061" s="441">
        <v>2150505</v>
      </c>
      <c r="B1061" s="302" t="s">
        <v>935</v>
      </c>
      <c r="C1061" s="303">
        <f>IFERROR(VLOOKUP(A1061,[3]表10支出预算!$A$4:$F$2222,5,FALSE),0)</f>
        <v>0</v>
      </c>
      <c r="D1061" s="303">
        <f>IFERROR(VLOOKUP(A1061,[3]表10支出预算!$A$4:$F$2222,6,FALSE),0)</f>
        <v>0</v>
      </c>
      <c r="E1061" s="442">
        <f t="shared" si="50"/>
        <v>0</v>
      </c>
      <c r="F1061" s="273" t="str">
        <f t="shared" si="48"/>
        <v>否</v>
      </c>
      <c r="G1061" s="150" t="str">
        <f t="shared" si="49"/>
        <v>项</v>
      </c>
    </row>
    <row r="1062" ht="36" customHeight="1" spans="1:7">
      <c r="A1062" s="441">
        <v>2150506</v>
      </c>
      <c r="B1062" s="302" t="s">
        <v>936</v>
      </c>
      <c r="C1062" s="303">
        <f>IFERROR(VLOOKUP(A1062,[3]表10支出预算!$A$4:$F$2222,5,FALSE),0)</f>
        <v>0</v>
      </c>
      <c r="D1062" s="303">
        <f>IFERROR(VLOOKUP(A1062,[3]表10支出预算!$A$4:$F$2222,6,FALSE),0)</f>
        <v>0</v>
      </c>
      <c r="E1062" s="442">
        <f t="shared" si="50"/>
        <v>0</v>
      </c>
      <c r="F1062" s="273" t="str">
        <f t="shared" si="48"/>
        <v>否</v>
      </c>
      <c r="G1062" s="150" t="str">
        <f t="shared" si="49"/>
        <v>项</v>
      </c>
    </row>
    <row r="1063" ht="36" customHeight="1" spans="1:7">
      <c r="A1063" s="441">
        <v>2150507</v>
      </c>
      <c r="B1063" s="302" t="s">
        <v>937</v>
      </c>
      <c r="C1063" s="303">
        <f>IFERROR(VLOOKUP(A1063,[3]表10支出预算!$A$4:$F$2222,5,FALSE),0)</f>
        <v>0</v>
      </c>
      <c r="D1063" s="303">
        <f>IFERROR(VLOOKUP(A1063,[3]表10支出预算!$A$4:$F$2222,6,FALSE),0)</f>
        <v>0</v>
      </c>
      <c r="E1063" s="442">
        <f t="shared" si="50"/>
        <v>0</v>
      </c>
      <c r="F1063" s="273" t="str">
        <f t="shared" si="48"/>
        <v>否</v>
      </c>
      <c r="G1063" s="150" t="str">
        <f t="shared" si="49"/>
        <v>项</v>
      </c>
    </row>
    <row r="1064" ht="36" customHeight="1" spans="1:7">
      <c r="A1064" s="441">
        <v>2150508</v>
      </c>
      <c r="B1064" s="302" t="s">
        <v>938</v>
      </c>
      <c r="C1064" s="303">
        <f>IFERROR(VLOOKUP(A1064,[3]表10支出预算!$A$4:$F$2222,5,FALSE),0)</f>
        <v>0</v>
      </c>
      <c r="D1064" s="303">
        <f>IFERROR(VLOOKUP(A1064,[3]表10支出预算!$A$4:$F$2222,6,FALSE),0)</f>
        <v>0</v>
      </c>
      <c r="E1064" s="442">
        <f t="shared" si="50"/>
        <v>0</v>
      </c>
      <c r="F1064" s="273" t="str">
        <f t="shared" si="48"/>
        <v>否</v>
      </c>
      <c r="G1064" s="150" t="str">
        <f t="shared" si="49"/>
        <v>项</v>
      </c>
    </row>
    <row r="1065" ht="36" customHeight="1" spans="1:7">
      <c r="A1065" s="441">
        <v>2150509</v>
      </c>
      <c r="B1065" s="302" t="s">
        <v>939</v>
      </c>
      <c r="C1065" s="303">
        <f>IFERROR(VLOOKUP(A1065,[3]表10支出预算!$A$4:$F$2222,5,FALSE),0)</f>
        <v>0</v>
      </c>
      <c r="D1065" s="303">
        <f>IFERROR(VLOOKUP(A1065,[3]表10支出预算!$A$4:$F$2222,6,FALSE),0)</f>
        <v>0</v>
      </c>
      <c r="E1065" s="442">
        <f t="shared" si="50"/>
        <v>0</v>
      </c>
      <c r="F1065" s="273" t="str">
        <f t="shared" si="48"/>
        <v>否</v>
      </c>
      <c r="G1065" s="150" t="str">
        <f t="shared" si="49"/>
        <v>项</v>
      </c>
    </row>
    <row r="1066" ht="36" customHeight="1" spans="1:7">
      <c r="A1066" s="441">
        <v>2150510</v>
      </c>
      <c r="B1066" s="302" t="s">
        <v>940</v>
      </c>
      <c r="C1066" s="303">
        <f>IFERROR(VLOOKUP(A1066,[3]表10支出预算!$A$4:$F$2222,5,FALSE),0)</f>
        <v>0</v>
      </c>
      <c r="D1066" s="303">
        <f>IFERROR(VLOOKUP(A1066,[3]表10支出预算!$A$4:$F$2222,6,FALSE),0)</f>
        <v>0</v>
      </c>
      <c r="E1066" s="442">
        <f t="shared" si="50"/>
        <v>0</v>
      </c>
      <c r="F1066" s="273" t="str">
        <f t="shared" si="48"/>
        <v>否</v>
      </c>
      <c r="G1066" s="150" t="str">
        <f t="shared" si="49"/>
        <v>项</v>
      </c>
    </row>
    <row r="1067" ht="36" customHeight="1" spans="1:7">
      <c r="A1067" s="441">
        <v>2150511</v>
      </c>
      <c r="B1067" s="302" t="s">
        <v>941</v>
      </c>
      <c r="C1067" s="303">
        <f>IFERROR(VLOOKUP(A1067,[3]表10支出预算!$A$4:$F$2222,5,FALSE),0)</f>
        <v>0</v>
      </c>
      <c r="D1067" s="303">
        <f>IFERROR(VLOOKUP(A1067,[3]表10支出预算!$A$4:$F$2222,6,FALSE),0)</f>
        <v>0</v>
      </c>
      <c r="E1067" s="442">
        <f t="shared" si="50"/>
        <v>0</v>
      </c>
      <c r="F1067" s="273" t="str">
        <f t="shared" si="48"/>
        <v>否</v>
      </c>
      <c r="G1067" s="150" t="str">
        <f t="shared" si="49"/>
        <v>项</v>
      </c>
    </row>
    <row r="1068" ht="36" customHeight="1" spans="1:7">
      <c r="A1068" s="441">
        <v>2150513</v>
      </c>
      <c r="B1068" s="302" t="s">
        <v>886</v>
      </c>
      <c r="C1068" s="303">
        <f>IFERROR(VLOOKUP(A1068,[3]表10支出预算!$A$4:$F$2222,5,FALSE),0)</f>
        <v>0</v>
      </c>
      <c r="D1068" s="303">
        <f>IFERROR(VLOOKUP(A1068,[3]表10支出预算!$A$4:$F$2222,6,FALSE),0)</f>
        <v>0</v>
      </c>
      <c r="E1068" s="442">
        <f t="shared" si="50"/>
        <v>0</v>
      </c>
      <c r="F1068" s="273" t="str">
        <f t="shared" si="48"/>
        <v>否</v>
      </c>
      <c r="G1068" s="150" t="str">
        <f t="shared" si="49"/>
        <v>项</v>
      </c>
    </row>
    <row r="1069" ht="36" customHeight="1" spans="1:7">
      <c r="A1069" s="441">
        <v>2150515</v>
      </c>
      <c r="B1069" s="302" t="s">
        <v>942</v>
      </c>
      <c r="C1069" s="303">
        <f>IFERROR(VLOOKUP(A1069,[3]表10支出预算!$A$4:$F$2222,5,FALSE),0)</f>
        <v>0</v>
      </c>
      <c r="D1069" s="303">
        <f>IFERROR(VLOOKUP(A1069,[3]表10支出预算!$A$4:$F$2222,6,FALSE),0)</f>
        <v>0</v>
      </c>
      <c r="E1069" s="442">
        <f t="shared" si="50"/>
        <v>0</v>
      </c>
      <c r="F1069" s="273" t="str">
        <f t="shared" si="48"/>
        <v>否</v>
      </c>
      <c r="G1069" s="150" t="str">
        <f t="shared" si="49"/>
        <v>项</v>
      </c>
    </row>
    <row r="1070" ht="36" customHeight="1" spans="1:7">
      <c r="A1070" s="444">
        <v>2150516</v>
      </c>
      <c r="B1070" s="459" t="s">
        <v>943</v>
      </c>
      <c r="C1070" s="303">
        <f>IFERROR(VLOOKUP(A1070,[3]表10支出预算!$A$4:$F$2222,5,FALSE),0)</f>
        <v>0</v>
      </c>
      <c r="D1070" s="303">
        <f>IFERROR(VLOOKUP(A1070,[3]表10支出预算!$A$4:$F$2222,6,FALSE),0)</f>
        <v>7100</v>
      </c>
      <c r="E1070" s="442">
        <f t="shared" si="50"/>
        <v>0</v>
      </c>
      <c r="F1070" s="273" t="str">
        <f t="shared" si="48"/>
        <v>是</v>
      </c>
      <c r="G1070" s="150" t="str">
        <f t="shared" si="49"/>
        <v>项</v>
      </c>
    </row>
    <row r="1071" ht="36" customHeight="1" spans="1:7">
      <c r="A1071" s="444">
        <v>2150517</v>
      </c>
      <c r="B1071" s="459" t="s">
        <v>944</v>
      </c>
      <c r="C1071" s="303">
        <f>IFERROR(VLOOKUP(A1071,[3]表10支出预算!$A$4:$F$2222,5,FALSE),0)</f>
        <v>8530</v>
      </c>
      <c r="D1071" s="303">
        <f>IFERROR(VLOOKUP(A1071,[3]表10支出预算!$A$4:$F$2222,6,FALSE),0)</f>
        <v>14450</v>
      </c>
      <c r="E1071" s="442">
        <f t="shared" si="50"/>
        <v>0.694</v>
      </c>
      <c r="F1071" s="273" t="str">
        <f t="shared" si="48"/>
        <v>是</v>
      </c>
      <c r="G1071" s="150" t="str">
        <f t="shared" si="49"/>
        <v>项</v>
      </c>
    </row>
    <row r="1072" ht="36" customHeight="1" spans="1:7">
      <c r="A1072" s="444">
        <v>2150550</v>
      </c>
      <c r="B1072" s="459" t="s">
        <v>146</v>
      </c>
      <c r="C1072" s="303">
        <f>IFERROR(VLOOKUP(A1072,[3]表10支出预算!$A$4:$F$2222,5,FALSE),0)</f>
        <v>0</v>
      </c>
      <c r="D1072" s="303">
        <f>IFERROR(VLOOKUP(A1072,[3]表10支出预算!$A$4:$F$2222,6,FALSE),0)</f>
        <v>0</v>
      </c>
      <c r="E1072" s="442">
        <f t="shared" si="50"/>
        <v>0</v>
      </c>
      <c r="F1072" s="273" t="str">
        <f t="shared" si="48"/>
        <v>否</v>
      </c>
      <c r="G1072" s="150" t="str">
        <f t="shared" si="49"/>
        <v>项</v>
      </c>
    </row>
    <row r="1073" ht="36" customHeight="1" spans="1:7">
      <c r="A1073" s="441">
        <v>2150599</v>
      </c>
      <c r="B1073" s="302" t="s">
        <v>945</v>
      </c>
      <c r="C1073" s="303">
        <f>IFERROR(VLOOKUP(A1073,[3]表10支出预算!$A$4:$F$2222,5,FALSE),0)</f>
        <v>0</v>
      </c>
      <c r="D1073" s="303">
        <f>IFERROR(VLOOKUP(A1073,[3]表10支出预算!$A$4:$F$2222,6,FALSE),0)</f>
        <v>0</v>
      </c>
      <c r="E1073" s="442">
        <f t="shared" si="50"/>
        <v>0</v>
      </c>
      <c r="F1073" s="273" t="str">
        <f t="shared" si="48"/>
        <v>否</v>
      </c>
      <c r="G1073" s="150" t="str">
        <f t="shared" si="49"/>
        <v>项</v>
      </c>
    </row>
    <row r="1074" ht="36" customHeight="1" spans="1:7">
      <c r="A1074" s="440">
        <v>21507</v>
      </c>
      <c r="B1074" s="298" t="s">
        <v>946</v>
      </c>
      <c r="C1074" s="299">
        <f>IFERROR(VLOOKUP(A1074,[3]表10支出预算!$A$4:$F$2222,5,FALSE),0)</f>
        <v>0</v>
      </c>
      <c r="D1074" s="299">
        <f>IFERROR(VLOOKUP(A1074,[3]表10支出预算!$A$4:$F$2222,6,FALSE),0)</f>
        <v>0</v>
      </c>
      <c r="E1074" s="300">
        <f t="shared" si="50"/>
        <v>0</v>
      </c>
      <c r="F1074" s="273" t="str">
        <f t="shared" si="48"/>
        <v>否</v>
      </c>
      <c r="G1074" s="150" t="str">
        <f t="shared" si="49"/>
        <v>款</v>
      </c>
    </row>
    <row r="1075" ht="36" customHeight="1" spans="1:7">
      <c r="A1075" s="441">
        <v>2150701</v>
      </c>
      <c r="B1075" s="302" t="s">
        <v>137</v>
      </c>
      <c r="C1075" s="303">
        <f>IFERROR(VLOOKUP(A1075,[3]表10支出预算!$A$4:$F$2222,5,FALSE),0)</f>
        <v>0</v>
      </c>
      <c r="D1075" s="303">
        <f>IFERROR(VLOOKUP(A1075,[3]表10支出预算!$A$4:$F$2222,6,FALSE),0)</f>
        <v>0</v>
      </c>
      <c r="E1075" s="442">
        <f t="shared" si="50"/>
        <v>0</v>
      </c>
      <c r="F1075" s="273" t="str">
        <f t="shared" si="48"/>
        <v>否</v>
      </c>
      <c r="G1075" s="150" t="str">
        <f t="shared" si="49"/>
        <v>项</v>
      </c>
    </row>
    <row r="1076" ht="36" customHeight="1" spans="1:7">
      <c r="A1076" s="441">
        <v>2150702</v>
      </c>
      <c r="B1076" s="302" t="s">
        <v>138</v>
      </c>
      <c r="C1076" s="303">
        <f>IFERROR(VLOOKUP(A1076,[3]表10支出预算!$A$4:$F$2222,5,FALSE),0)</f>
        <v>0</v>
      </c>
      <c r="D1076" s="303">
        <f>IFERROR(VLOOKUP(A1076,[3]表10支出预算!$A$4:$F$2222,6,FALSE),0)</f>
        <v>0</v>
      </c>
      <c r="E1076" s="442">
        <f t="shared" si="50"/>
        <v>0</v>
      </c>
      <c r="F1076" s="273" t="str">
        <f t="shared" si="48"/>
        <v>否</v>
      </c>
      <c r="G1076" s="150" t="str">
        <f t="shared" si="49"/>
        <v>项</v>
      </c>
    </row>
    <row r="1077" ht="36" customHeight="1" spans="1:7">
      <c r="A1077" s="441">
        <v>2150703</v>
      </c>
      <c r="B1077" s="302" t="s">
        <v>139</v>
      </c>
      <c r="C1077" s="303">
        <f>IFERROR(VLOOKUP(A1077,[3]表10支出预算!$A$4:$F$2222,5,FALSE),0)</f>
        <v>0</v>
      </c>
      <c r="D1077" s="303">
        <f>IFERROR(VLOOKUP(A1077,[3]表10支出预算!$A$4:$F$2222,6,FALSE),0)</f>
        <v>0</v>
      </c>
      <c r="E1077" s="442">
        <f t="shared" si="50"/>
        <v>0</v>
      </c>
      <c r="F1077" s="273" t="str">
        <f t="shared" si="48"/>
        <v>否</v>
      </c>
      <c r="G1077" s="150" t="str">
        <f t="shared" si="49"/>
        <v>项</v>
      </c>
    </row>
    <row r="1078" ht="36" customHeight="1" spans="1:7">
      <c r="A1078" s="441">
        <v>2150704</v>
      </c>
      <c r="B1078" s="302" t="s">
        <v>947</v>
      </c>
      <c r="C1078" s="303">
        <f>IFERROR(VLOOKUP(A1078,[3]表10支出预算!$A$4:$F$2222,5,FALSE),0)</f>
        <v>0</v>
      </c>
      <c r="D1078" s="303">
        <f>IFERROR(VLOOKUP(A1078,[3]表10支出预算!$A$4:$F$2222,6,FALSE),0)</f>
        <v>0</v>
      </c>
      <c r="E1078" s="442">
        <f t="shared" si="50"/>
        <v>0</v>
      </c>
      <c r="F1078" s="273" t="str">
        <f t="shared" si="48"/>
        <v>否</v>
      </c>
      <c r="G1078" s="150" t="str">
        <f t="shared" si="49"/>
        <v>项</v>
      </c>
    </row>
    <row r="1079" ht="36" customHeight="1" spans="1:7">
      <c r="A1079" s="441">
        <v>2150705</v>
      </c>
      <c r="B1079" s="302" t="s">
        <v>948</v>
      </c>
      <c r="C1079" s="303">
        <f>IFERROR(VLOOKUP(A1079,[3]表10支出预算!$A$4:$F$2222,5,FALSE),0)</f>
        <v>0</v>
      </c>
      <c r="D1079" s="303">
        <f>IFERROR(VLOOKUP(A1079,[3]表10支出预算!$A$4:$F$2222,6,FALSE),0)</f>
        <v>0</v>
      </c>
      <c r="E1079" s="442">
        <f t="shared" si="50"/>
        <v>0</v>
      </c>
      <c r="F1079" s="273" t="str">
        <f t="shared" si="48"/>
        <v>否</v>
      </c>
      <c r="G1079" s="150" t="str">
        <f t="shared" si="49"/>
        <v>项</v>
      </c>
    </row>
    <row r="1080" ht="36" customHeight="1" spans="1:7">
      <c r="A1080" s="441">
        <v>2150799</v>
      </c>
      <c r="B1080" s="302" t="s">
        <v>949</v>
      </c>
      <c r="C1080" s="303">
        <f>IFERROR(VLOOKUP(A1080,[3]表10支出预算!$A$4:$F$2222,5,FALSE),0)</f>
        <v>0</v>
      </c>
      <c r="D1080" s="303">
        <f>IFERROR(VLOOKUP(A1080,[3]表10支出预算!$A$4:$F$2222,6,FALSE),0)</f>
        <v>0</v>
      </c>
      <c r="E1080" s="442">
        <f t="shared" si="50"/>
        <v>0</v>
      </c>
      <c r="F1080" s="273" t="str">
        <f t="shared" si="48"/>
        <v>否</v>
      </c>
      <c r="G1080" s="150" t="str">
        <f t="shared" si="49"/>
        <v>项</v>
      </c>
    </row>
    <row r="1081" ht="36" customHeight="1" spans="1:7">
      <c r="A1081" s="440">
        <v>21508</v>
      </c>
      <c r="B1081" s="298" t="s">
        <v>950</v>
      </c>
      <c r="C1081" s="299">
        <f>IFERROR(VLOOKUP(A1081,[3]表10支出预算!$A$4:$F$2222,5,FALSE),0)</f>
        <v>1542</v>
      </c>
      <c r="D1081" s="299">
        <f>IFERROR(VLOOKUP(A1081,[3]表10支出预算!$A$4:$F$2222,6,FALSE),0)</f>
        <v>782</v>
      </c>
      <c r="E1081" s="300">
        <f t="shared" si="50"/>
        <v>-0.493</v>
      </c>
      <c r="F1081" s="273" t="str">
        <f t="shared" si="48"/>
        <v>是</v>
      </c>
      <c r="G1081" s="150" t="str">
        <f t="shared" si="49"/>
        <v>款</v>
      </c>
    </row>
    <row r="1082" ht="36" customHeight="1" spans="1:7">
      <c r="A1082" s="441">
        <v>2150801</v>
      </c>
      <c r="B1082" s="302" t="s">
        <v>137</v>
      </c>
      <c r="C1082" s="303">
        <f>IFERROR(VLOOKUP(A1082,[3]表10支出预算!$A$4:$F$2222,5,FALSE),0)</f>
        <v>610</v>
      </c>
      <c r="D1082" s="303">
        <f>IFERROR(VLOOKUP(A1082,[3]表10支出预算!$A$4:$F$2222,6,FALSE),0)</f>
        <v>612</v>
      </c>
      <c r="E1082" s="442">
        <f t="shared" si="50"/>
        <v>0.003</v>
      </c>
      <c r="F1082" s="273" t="str">
        <f t="shared" si="48"/>
        <v>是</v>
      </c>
      <c r="G1082" s="150" t="str">
        <f t="shared" si="49"/>
        <v>项</v>
      </c>
    </row>
    <row r="1083" ht="36" customHeight="1" spans="1:7">
      <c r="A1083" s="441">
        <v>2150802</v>
      </c>
      <c r="B1083" s="302" t="s">
        <v>138</v>
      </c>
      <c r="C1083" s="303">
        <f>IFERROR(VLOOKUP(A1083,[3]表10支出预算!$A$4:$F$2222,5,FALSE),0)</f>
        <v>0</v>
      </c>
      <c r="D1083" s="303">
        <f>IFERROR(VLOOKUP(A1083,[3]表10支出预算!$A$4:$F$2222,6,FALSE),0)</f>
        <v>0</v>
      </c>
      <c r="E1083" s="442">
        <f t="shared" si="50"/>
        <v>0</v>
      </c>
      <c r="F1083" s="273" t="str">
        <f t="shared" si="48"/>
        <v>否</v>
      </c>
      <c r="G1083" s="150" t="str">
        <f t="shared" si="49"/>
        <v>项</v>
      </c>
    </row>
    <row r="1084" ht="36" customHeight="1" spans="1:7">
      <c r="A1084" s="441">
        <v>2150803</v>
      </c>
      <c r="B1084" s="302" t="s">
        <v>139</v>
      </c>
      <c r="C1084" s="303">
        <f>IFERROR(VLOOKUP(A1084,[3]表10支出预算!$A$4:$F$2222,5,FALSE),0)</f>
        <v>0</v>
      </c>
      <c r="D1084" s="303">
        <f>IFERROR(VLOOKUP(A1084,[3]表10支出预算!$A$4:$F$2222,6,FALSE),0)</f>
        <v>0</v>
      </c>
      <c r="E1084" s="442">
        <f t="shared" si="50"/>
        <v>0</v>
      </c>
      <c r="F1084" s="273" t="str">
        <f t="shared" si="48"/>
        <v>否</v>
      </c>
      <c r="G1084" s="150" t="str">
        <f t="shared" si="49"/>
        <v>项</v>
      </c>
    </row>
    <row r="1085" ht="36" customHeight="1" spans="1:7">
      <c r="A1085" s="441">
        <v>2150804</v>
      </c>
      <c r="B1085" s="302" t="s">
        <v>951</v>
      </c>
      <c r="C1085" s="303">
        <f>IFERROR(VLOOKUP(A1085,[3]表10支出预算!$A$4:$F$2222,5,FALSE),0)</f>
        <v>0</v>
      </c>
      <c r="D1085" s="303">
        <f>IFERROR(VLOOKUP(A1085,[3]表10支出预算!$A$4:$F$2222,6,FALSE),0)</f>
        <v>0</v>
      </c>
      <c r="E1085" s="442">
        <f t="shared" si="50"/>
        <v>0</v>
      </c>
      <c r="F1085" s="273" t="str">
        <f t="shared" si="48"/>
        <v>否</v>
      </c>
      <c r="G1085" s="150" t="str">
        <f t="shared" si="49"/>
        <v>项</v>
      </c>
    </row>
    <row r="1086" ht="36" customHeight="1" spans="1:7">
      <c r="A1086" s="441">
        <v>2150805</v>
      </c>
      <c r="B1086" s="302" t="s">
        <v>952</v>
      </c>
      <c r="C1086" s="303">
        <f>IFERROR(VLOOKUP(A1086,[3]表10支出预算!$A$4:$F$2222,5,FALSE),0)</f>
        <v>590</v>
      </c>
      <c r="D1086" s="303">
        <f>IFERROR(VLOOKUP(A1086,[3]表10支出预算!$A$4:$F$2222,6,FALSE),0)</f>
        <v>0</v>
      </c>
      <c r="E1086" s="442">
        <f t="shared" si="50"/>
        <v>-1</v>
      </c>
      <c r="F1086" s="273" t="str">
        <f t="shared" si="48"/>
        <v>是</v>
      </c>
      <c r="G1086" s="150" t="str">
        <f t="shared" si="49"/>
        <v>项</v>
      </c>
    </row>
    <row r="1087" ht="36" customHeight="1" spans="1:7">
      <c r="A1087" s="444">
        <v>2150806</v>
      </c>
      <c r="B1087" s="454" t="s">
        <v>953</v>
      </c>
      <c r="C1087" s="303">
        <f>IFERROR(VLOOKUP(A1087,[3]表10支出预算!$A$4:$F$2222,5,FALSE),0)</f>
        <v>0</v>
      </c>
      <c r="D1087" s="303">
        <f>IFERROR(VLOOKUP(A1087,[3]表10支出预算!$A$4:$F$2222,6,FALSE),0)</f>
        <v>0</v>
      </c>
      <c r="E1087" s="442">
        <f t="shared" si="50"/>
        <v>0</v>
      </c>
      <c r="F1087" s="273" t="str">
        <f t="shared" si="48"/>
        <v>否</v>
      </c>
      <c r="G1087" s="150" t="str">
        <f t="shared" si="49"/>
        <v>项</v>
      </c>
    </row>
    <row r="1088" ht="36" customHeight="1" spans="1:7">
      <c r="A1088" s="441">
        <v>2150899</v>
      </c>
      <c r="B1088" s="302" t="s">
        <v>954</v>
      </c>
      <c r="C1088" s="303">
        <f>IFERROR(VLOOKUP(A1088,[3]表10支出预算!$A$4:$F$2222,5,FALSE),0)</f>
        <v>342</v>
      </c>
      <c r="D1088" s="303">
        <f>IFERROR(VLOOKUP(A1088,[3]表10支出预算!$A$4:$F$2222,6,FALSE),0)</f>
        <v>170</v>
      </c>
      <c r="E1088" s="442">
        <f t="shared" si="50"/>
        <v>-0.503</v>
      </c>
      <c r="F1088" s="273" t="str">
        <f t="shared" si="48"/>
        <v>是</v>
      </c>
      <c r="G1088" s="150" t="str">
        <f t="shared" si="49"/>
        <v>项</v>
      </c>
    </row>
    <row r="1089" ht="36" customHeight="1" spans="1:7">
      <c r="A1089" s="440">
        <v>21599</v>
      </c>
      <c r="B1089" s="298" t="s">
        <v>955</v>
      </c>
      <c r="C1089" s="299">
        <f>IFERROR(VLOOKUP(A1089,[3]表10支出预算!$A$4:$F$2222,5,FALSE),0)</f>
        <v>0</v>
      </c>
      <c r="D1089" s="299">
        <f>IFERROR(VLOOKUP(A1089,[3]表10支出预算!$A$4:$F$2222,6,FALSE),0)</f>
        <v>0</v>
      </c>
      <c r="E1089" s="300">
        <f t="shared" si="50"/>
        <v>0</v>
      </c>
      <c r="F1089" s="273" t="str">
        <f t="shared" si="48"/>
        <v>否</v>
      </c>
      <c r="G1089" s="150" t="str">
        <f t="shared" si="49"/>
        <v>款</v>
      </c>
    </row>
    <row r="1090" ht="36" customHeight="1" spans="1:7">
      <c r="A1090" s="441">
        <v>2159901</v>
      </c>
      <c r="B1090" s="302" t="s">
        <v>956</v>
      </c>
      <c r="C1090" s="303">
        <f>IFERROR(VLOOKUP(A1090,[3]表10支出预算!$A$4:$F$2222,5,FALSE),0)</f>
        <v>0</v>
      </c>
      <c r="D1090" s="303">
        <f>IFERROR(VLOOKUP(A1090,[3]表10支出预算!$A$4:$F$2222,6,FALSE),0)</f>
        <v>0</v>
      </c>
      <c r="E1090" s="442">
        <f t="shared" si="50"/>
        <v>0</v>
      </c>
      <c r="F1090" s="273" t="str">
        <f t="shared" si="48"/>
        <v>否</v>
      </c>
      <c r="G1090" s="150" t="str">
        <f t="shared" si="49"/>
        <v>项</v>
      </c>
    </row>
    <row r="1091" ht="36" customHeight="1" spans="1:7">
      <c r="A1091" s="441">
        <v>2159904</v>
      </c>
      <c r="B1091" s="302" t="s">
        <v>957</v>
      </c>
      <c r="C1091" s="303">
        <f>IFERROR(VLOOKUP(A1091,[3]表10支出预算!$A$4:$F$2222,5,FALSE),0)</f>
        <v>0</v>
      </c>
      <c r="D1091" s="303">
        <f>IFERROR(VLOOKUP(A1091,[3]表10支出预算!$A$4:$F$2222,6,FALSE),0)</f>
        <v>0</v>
      </c>
      <c r="E1091" s="442">
        <f t="shared" si="50"/>
        <v>0</v>
      </c>
      <c r="F1091" s="273" t="str">
        <f t="shared" si="48"/>
        <v>否</v>
      </c>
      <c r="G1091" s="150" t="str">
        <f t="shared" si="49"/>
        <v>项</v>
      </c>
    </row>
    <row r="1092" ht="36" customHeight="1" spans="1:7">
      <c r="A1092" s="441">
        <v>2159905</v>
      </c>
      <c r="B1092" s="302" t="s">
        <v>958</v>
      </c>
      <c r="C1092" s="303">
        <f>IFERROR(VLOOKUP(A1092,[3]表10支出预算!$A$4:$F$2222,5,FALSE),0)</f>
        <v>0</v>
      </c>
      <c r="D1092" s="303">
        <f>IFERROR(VLOOKUP(A1092,[3]表10支出预算!$A$4:$F$2222,6,FALSE),0)</f>
        <v>0</v>
      </c>
      <c r="E1092" s="442">
        <f t="shared" si="50"/>
        <v>0</v>
      </c>
      <c r="F1092" s="273" t="str">
        <f t="shared" ref="F1092:F1155" si="51">IF(LEN(A1092)=3,"是",IF(B1092&lt;&gt;"",IF(SUM(C1092:D1092)&lt;&gt;0,"是","否"),"是"))</f>
        <v>否</v>
      </c>
      <c r="G1092" s="150" t="str">
        <f t="shared" ref="G1092:G1155" si="52">IF(LEN(A1092)=3,"类",IF(LEN(A1092)=5,"款","项"))</f>
        <v>项</v>
      </c>
    </row>
    <row r="1093" ht="36" customHeight="1" spans="1:7">
      <c r="A1093" s="441">
        <v>2159906</v>
      </c>
      <c r="B1093" s="302" t="s">
        <v>959</v>
      </c>
      <c r="C1093" s="303">
        <f>IFERROR(VLOOKUP(A1093,[3]表10支出预算!$A$4:$F$2222,5,FALSE),0)</f>
        <v>0</v>
      </c>
      <c r="D1093" s="303">
        <f>IFERROR(VLOOKUP(A1093,[3]表10支出预算!$A$4:$F$2222,6,FALSE),0)</f>
        <v>0</v>
      </c>
      <c r="E1093" s="442">
        <f t="shared" ref="E1093:E1156" si="53">IF(C1093=0,0,(D1093-C1093)/C1093)</f>
        <v>0</v>
      </c>
      <c r="F1093" s="273" t="str">
        <f t="shared" si="51"/>
        <v>否</v>
      </c>
      <c r="G1093" s="150" t="str">
        <f t="shared" si="52"/>
        <v>项</v>
      </c>
    </row>
    <row r="1094" ht="36" customHeight="1" spans="1:7">
      <c r="A1094" s="441">
        <v>2159999</v>
      </c>
      <c r="B1094" s="302" t="s">
        <v>960</v>
      </c>
      <c r="C1094" s="303">
        <f>IFERROR(VLOOKUP(A1094,[3]表10支出预算!$A$4:$F$2222,5,FALSE),0)</f>
        <v>0</v>
      </c>
      <c r="D1094" s="303">
        <f>IFERROR(VLOOKUP(A1094,[3]表10支出预算!$A$4:$F$2222,6,FALSE),0)</f>
        <v>0</v>
      </c>
      <c r="E1094" s="442">
        <f t="shared" si="53"/>
        <v>0</v>
      </c>
      <c r="F1094" s="273" t="str">
        <f t="shared" si="51"/>
        <v>否</v>
      </c>
      <c r="G1094" s="150" t="str">
        <f t="shared" si="52"/>
        <v>项</v>
      </c>
    </row>
    <row r="1095" ht="36" customHeight="1" spans="1:7">
      <c r="A1095" s="456" t="s">
        <v>961</v>
      </c>
      <c r="B1095" s="447" t="s">
        <v>277</v>
      </c>
      <c r="C1095" s="460">
        <f>IFERROR(VLOOKUP(A1095,[3]表10支出预算!$A$4:$F$2222,5,FALSE),0)</f>
        <v>0</v>
      </c>
      <c r="D1095" s="460">
        <f>IFERROR(VLOOKUP(A1095,[3]表10支出预算!$A$4:$F$2222,6,FALSE),0)</f>
        <v>0</v>
      </c>
      <c r="E1095" s="300">
        <f t="shared" si="53"/>
        <v>0</v>
      </c>
      <c r="F1095" s="273" t="str">
        <f t="shared" si="51"/>
        <v>否</v>
      </c>
      <c r="G1095" s="150" t="str">
        <f t="shared" si="52"/>
        <v>项</v>
      </c>
    </row>
    <row r="1096" ht="36" customHeight="1" spans="1:7">
      <c r="A1096" s="440">
        <v>216</v>
      </c>
      <c r="B1096" s="298" t="s">
        <v>97</v>
      </c>
      <c r="C1096" s="299">
        <f>IFERROR(VLOOKUP(A1096,[3]表10支出预算!$A$4:$F$2222,5,FALSE),0)</f>
        <v>925</v>
      </c>
      <c r="D1096" s="299">
        <f>IFERROR(VLOOKUP(A1096,[3]表10支出预算!$A$4:$F$2222,6,FALSE),0)</f>
        <v>1362</v>
      </c>
      <c r="E1096" s="300">
        <f t="shared" si="53"/>
        <v>0.472</v>
      </c>
      <c r="F1096" s="273" t="str">
        <f t="shared" si="51"/>
        <v>是</v>
      </c>
      <c r="G1096" s="150" t="str">
        <f t="shared" si="52"/>
        <v>类</v>
      </c>
    </row>
    <row r="1097" ht="36" customHeight="1" spans="1:7">
      <c r="A1097" s="440">
        <v>21602</v>
      </c>
      <c r="B1097" s="298" t="s">
        <v>962</v>
      </c>
      <c r="C1097" s="299">
        <f>IFERROR(VLOOKUP(A1097,[3]表10支出预算!$A$4:$F$2222,5,FALSE),0)</f>
        <v>709</v>
      </c>
      <c r="D1097" s="299">
        <f>IFERROR(VLOOKUP(A1097,[3]表10支出预算!$A$4:$F$2222,6,FALSE),0)</f>
        <v>1311</v>
      </c>
      <c r="E1097" s="300">
        <f t="shared" si="53"/>
        <v>0.849</v>
      </c>
      <c r="F1097" s="273" t="str">
        <f t="shared" si="51"/>
        <v>是</v>
      </c>
      <c r="G1097" s="150" t="str">
        <f t="shared" si="52"/>
        <v>款</v>
      </c>
    </row>
    <row r="1098" ht="36" customHeight="1" spans="1:7">
      <c r="A1098" s="441">
        <v>2160201</v>
      </c>
      <c r="B1098" s="302" t="s">
        <v>137</v>
      </c>
      <c r="C1098" s="303">
        <f>IFERROR(VLOOKUP(A1098,[3]表10支出预算!$A$4:$F$2222,5,FALSE),0)</f>
        <v>179</v>
      </c>
      <c r="D1098" s="303">
        <f>IFERROR(VLOOKUP(A1098,[3]表10支出预算!$A$4:$F$2222,6,FALSE),0)</f>
        <v>182</v>
      </c>
      <c r="E1098" s="442">
        <f t="shared" si="53"/>
        <v>0.017</v>
      </c>
      <c r="F1098" s="273" t="str">
        <f t="shared" si="51"/>
        <v>是</v>
      </c>
      <c r="G1098" s="150" t="str">
        <f t="shared" si="52"/>
        <v>项</v>
      </c>
    </row>
    <row r="1099" ht="36" customHeight="1" spans="1:7">
      <c r="A1099" s="441">
        <v>2160202</v>
      </c>
      <c r="B1099" s="302" t="s">
        <v>138</v>
      </c>
      <c r="C1099" s="303">
        <f>IFERROR(VLOOKUP(A1099,[3]表10支出预算!$A$4:$F$2222,5,FALSE),0)</f>
        <v>0</v>
      </c>
      <c r="D1099" s="303">
        <f>IFERROR(VLOOKUP(A1099,[3]表10支出预算!$A$4:$F$2222,6,FALSE),0)</f>
        <v>0</v>
      </c>
      <c r="E1099" s="442">
        <f t="shared" si="53"/>
        <v>0</v>
      </c>
      <c r="F1099" s="273" t="str">
        <f t="shared" si="51"/>
        <v>否</v>
      </c>
      <c r="G1099" s="150" t="str">
        <f t="shared" si="52"/>
        <v>项</v>
      </c>
    </row>
    <row r="1100" ht="36" customHeight="1" spans="1:7">
      <c r="A1100" s="441">
        <v>2160203</v>
      </c>
      <c r="B1100" s="302" t="s">
        <v>139</v>
      </c>
      <c r="C1100" s="303">
        <f>IFERROR(VLOOKUP(A1100,[3]表10支出预算!$A$4:$F$2222,5,FALSE),0)</f>
        <v>0</v>
      </c>
      <c r="D1100" s="303">
        <f>IFERROR(VLOOKUP(A1100,[3]表10支出预算!$A$4:$F$2222,6,FALSE),0)</f>
        <v>0</v>
      </c>
      <c r="E1100" s="442">
        <f t="shared" si="53"/>
        <v>0</v>
      </c>
      <c r="F1100" s="273" t="str">
        <f t="shared" si="51"/>
        <v>否</v>
      </c>
      <c r="G1100" s="150" t="str">
        <f t="shared" si="52"/>
        <v>项</v>
      </c>
    </row>
    <row r="1101" ht="36" customHeight="1" spans="1:7">
      <c r="A1101" s="441">
        <v>2160216</v>
      </c>
      <c r="B1101" s="302" t="s">
        <v>963</v>
      </c>
      <c r="C1101" s="303">
        <f>IFERROR(VLOOKUP(A1101,[3]表10支出预算!$A$4:$F$2222,5,FALSE),0)</f>
        <v>0</v>
      </c>
      <c r="D1101" s="303">
        <f>IFERROR(VLOOKUP(A1101,[3]表10支出预算!$A$4:$F$2222,6,FALSE),0)</f>
        <v>0</v>
      </c>
      <c r="E1101" s="442">
        <f t="shared" si="53"/>
        <v>0</v>
      </c>
      <c r="F1101" s="273" t="str">
        <f t="shared" si="51"/>
        <v>否</v>
      </c>
      <c r="G1101" s="150" t="str">
        <f t="shared" si="52"/>
        <v>项</v>
      </c>
    </row>
    <row r="1102" ht="36" customHeight="1" spans="1:7">
      <c r="A1102" s="441">
        <v>2160217</v>
      </c>
      <c r="B1102" s="302" t="s">
        <v>964</v>
      </c>
      <c r="C1102" s="303">
        <f>IFERROR(VLOOKUP(A1102,[3]表10支出预算!$A$4:$F$2222,5,FALSE),0)</f>
        <v>0</v>
      </c>
      <c r="D1102" s="303">
        <f>IFERROR(VLOOKUP(A1102,[3]表10支出预算!$A$4:$F$2222,6,FALSE),0)</f>
        <v>0</v>
      </c>
      <c r="E1102" s="442">
        <f t="shared" si="53"/>
        <v>0</v>
      </c>
      <c r="F1102" s="273" t="str">
        <f t="shared" si="51"/>
        <v>否</v>
      </c>
      <c r="G1102" s="150" t="str">
        <f t="shared" si="52"/>
        <v>项</v>
      </c>
    </row>
    <row r="1103" ht="36" customHeight="1" spans="1:7">
      <c r="A1103" s="441">
        <v>2160218</v>
      </c>
      <c r="B1103" s="302" t="s">
        <v>965</v>
      </c>
      <c r="C1103" s="303">
        <f>IFERROR(VLOOKUP(A1103,[3]表10支出预算!$A$4:$F$2222,5,FALSE),0)</f>
        <v>0</v>
      </c>
      <c r="D1103" s="303">
        <f>IFERROR(VLOOKUP(A1103,[3]表10支出预算!$A$4:$F$2222,6,FALSE),0)</f>
        <v>0</v>
      </c>
      <c r="E1103" s="442">
        <f t="shared" si="53"/>
        <v>0</v>
      </c>
      <c r="F1103" s="273" t="str">
        <f t="shared" si="51"/>
        <v>否</v>
      </c>
      <c r="G1103" s="150" t="str">
        <f t="shared" si="52"/>
        <v>项</v>
      </c>
    </row>
    <row r="1104" ht="36" customHeight="1" spans="1:7">
      <c r="A1104" s="441">
        <v>2160219</v>
      </c>
      <c r="B1104" s="302" t="s">
        <v>966</v>
      </c>
      <c r="C1104" s="303">
        <f>IFERROR(VLOOKUP(A1104,[3]表10支出预算!$A$4:$F$2222,5,FALSE),0)</f>
        <v>0</v>
      </c>
      <c r="D1104" s="303">
        <f>IFERROR(VLOOKUP(A1104,[3]表10支出预算!$A$4:$F$2222,6,FALSE),0)</f>
        <v>0</v>
      </c>
      <c r="E1104" s="442">
        <f t="shared" si="53"/>
        <v>0</v>
      </c>
      <c r="F1104" s="273" t="str">
        <f t="shared" si="51"/>
        <v>否</v>
      </c>
      <c r="G1104" s="150" t="str">
        <f t="shared" si="52"/>
        <v>项</v>
      </c>
    </row>
    <row r="1105" ht="36" customHeight="1" spans="1:7">
      <c r="A1105" s="441">
        <v>2160250</v>
      </c>
      <c r="B1105" s="302" t="s">
        <v>146</v>
      </c>
      <c r="C1105" s="303">
        <f>IFERROR(VLOOKUP(A1105,[3]表10支出预算!$A$4:$F$2222,5,FALSE),0)</f>
        <v>0</v>
      </c>
      <c r="D1105" s="303">
        <f>IFERROR(VLOOKUP(A1105,[3]表10支出预算!$A$4:$F$2222,6,FALSE),0)</f>
        <v>0</v>
      </c>
      <c r="E1105" s="442">
        <f t="shared" si="53"/>
        <v>0</v>
      </c>
      <c r="F1105" s="273" t="str">
        <f t="shared" si="51"/>
        <v>否</v>
      </c>
      <c r="G1105" s="150" t="str">
        <f t="shared" si="52"/>
        <v>项</v>
      </c>
    </row>
    <row r="1106" ht="36" customHeight="1" spans="1:7">
      <c r="A1106" s="441">
        <v>2160299</v>
      </c>
      <c r="B1106" s="302" t="s">
        <v>967</v>
      </c>
      <c r="C1106" s="303">
        <f>IFERROR(VLOOKUP(A1106,[3]表10支出预算!$A$4:$F$2222,5,FALSE),0)</f>
        <v>530</v>
      </c>
      <c r="D1106" s="303">
        <f>IFERROR(VLOOKUP(A1106,[3]表10支出预算!$A$4:$F$2222,6,FALSE),0)</f>
        <v>1129</v>
      </c>
      <c r="E1106" s="442">
        <f t="shared" si="53"/>
        <v>1.13</v>
      </c>
      <c r="F1106" s="273" t="str">
        <f t="shared" si="51"/>
        <v>是</v>
      </c>
      <c r="G1106" s="150" t="str">
        <f t="shared" si="52"/>
        <v>项</v>
      </c>
    </row>
    <row r="1107" ht="36" customHeight="1" spans="1:7">
      <c r="A1107" s="440">
        <v>21606</v>
      </c>
      <c r="B1107" s="298" t="s">
        <v>968</v>
      </c>
      <c r="C1107" s="299">
        <f>IFERROR(VLOOKUP(A1107,[3]表10支出预算!$A$4:$F$2222,5,FALSE),0)</f>
        <v>216</v>
      </c>
      <c r="D1107" s="299">
        <f>IFERROR(VLOOKUP(A1107,[3]表10支出预算!$A$4:$F$2222,6,FALSE),0)</f>
        <v>51</v>
      </c>
      <c r="E1107" s="300">
        <f t="shared" si="53"/>
        <v>-0.764</v>
      </c>
      <c r="F1107" s="273" t="str">
        <f t="shared" si="51"/>
        <v>是</v>
      </c>
      <c r="G1107" s="150" t="str">
        <f t="shared" si="52"/>
        <v>款</v>
      </c>
    </row>
    <row r="1108" ht="36" customHeight="1" spans="1:7">
      <c r="A1108" s="441">
        <v>2160601</v>
      </c>
      <c r="B1108" s="302" t="s">
        <v>137</v>
      </c>
      <c r="C1108" s="303">
        <f>IFERROR(VLOOKUP(A1108,[3]表10支出预算!$A$4:$F$2222,5,FALSE),0)</f>
        <v>0</v>
      </c>
      <c r="D1108" s="303">
        <f>IFERROR(VLOOKUP(A1108,[3]表10支出预算!$A$4:$F$2222,6,FALSE),0)</f>
        <v>0</v>
      </c>
      <c r="E1108" s="442">
        <f t="shared" si="53"/>
        <v>0</v>
      </c>
      <c r="F1108" s="273" t="str">
        <f t="shared" si="51"/>
        <v>否</v>
      </c>
      <c r="G1108" s="150" t="str">
        <f t="shared" si="52"/>
        <v>项</v>
      </c>
    </row>
    <row r="1109" ht="36" customHeight="1" spans="1:7">
      <c r="A1109" s="441">
        <v>2160602</v>
      </c>
      <c r="B1109" s="302" t="s">
        <v>138</v>
      </c>
      <c r="C1109" s="303">
        <f>IFERROR(VLOOKUP(A1109,[3]表10支出预算!$A$4:$F$2222,5,FALSE),0)</f>
        <v>0</v>
      </c>
      <c r="D1109" s="303">
        <f>IFERROR(VLOOKUP(A1109,[3]表10支出预算!$A$4:$F$2222,6,FALSE),0)</f>
        <v>0</v>
      </c>
      <c r="E1109" s="442">
        <f t="shared" si="53"/>
        <v>0</v>
      </c>
      <c r="F1109" s="273" t="str">
        <f t="shared" si="51"/>
        <v>否</v>
      </c>
      <c r="G1109" s="150" t="str">
        <f t="shared" si="52"/>
        <v>项</v>
      </c>
    </row>
    <row r="1110" ht="36" customHeight="1" spans="1:7">
      <c r="A1110" s="441">
        <v>2160603</v>
      </c>
      <c r="B1110" s="302" t="s">
        <v>139</v>
      </c>
      <c r="C1110" s="303">
        <f>IFERROR(VLOOKUP(A1110,[3]表10支出预算!$A$4:$F$2222,5,FALSE),0)</f>
        <v>0</v>
      </c>
      <c r="D1110" s="303">
        <f>IFERROR(VLOOKUP(A1110,[3]表10支出预算!$A$4:$F$2222,6,FALSE),0)</f>
        <v>0</v>
      </c>
      <c r="E1110" s="442">
        <f t="shared" si="53"/>
        <v>0</v>
      </c>
      <c r="F1110" s="273" t="str">
        <f t="shared" si="51"/>
        <v>否</v>
      </c>
      <c r="G1110" s="150" t="str">
        <f t="shared" si="52"/>
        <v>项</v>
      </c>
    </row>
    <row r="1111" ht="36" customHeight="1" spans="1:7">
      <c r="A1111" s="441">
        <v>2160607</v>
      </c>
      <c r="B1111" s="302" t="s">
        <v>969</v>
      </c>
      <c r="C1111" s="303">
        <f>IFERROR(VLOOKUP(A1111,[3]表10支出预算!$A$4:$F$2222,5,FALSE),0)</f>
        <v>0</v>
      </c>
      <c r="D1111" s="303">
        <f>IFERROR(VLOOKUP(A1111,[3]表10支出预算!$A$4:$F$2222,6,FALSE),0)</f>
        <v>0</v>
      </c>
      <c r="E1111" s="442">
        <f t="shared" si="53"/>
        <v>0</v>
      </c>
      <c r="F1111" s="273" t="str">
        <f t="shared" si="51"/>
        <v>否</v>
      </c>
      <c r="G1111" s="150" t="str">
        <f t="shared" si="52"/>
        <v>项</v>
      </c>
    </row>
    <row r="1112" ht="36" customHeight="1" spans="1:7">
      <c r="A1112" s="441">
        <v>2160699</v>
      </c>
      <c r="B1112" s="302" t="s">
        <v>970</v>
      </c>
      <c r="C1112" s="303">
        <f>IFERROR(VLOOKUP(A1112,[3]表10支出预算!$A$4:$F$2222,5,FALSE),0)</f>
        <v>216</v>
      </c>
      <c r="D1112" s="303">
        <f>IFERROR(VLOOKUP(A1112,[3]表10支出预算!$A$4:$F$2222,6,FALSE),0)</f>
        <v>51</v>
      </c>
      <c r="E1112" s="442">
        <f t="shared" si="53"/>
        <v>-0.764</v>
      </c>
      <c r="F1112" s="273" t="str">
        <f t="shared" si="51"/>
        <v>是</v>
      </c>
      <c r="G1112" s="150" t="str">
        <f t="shared" si="52"/>
        <v>项</v>
      </c>
    </row>
    <row r="1113" ht="36" customHeight="1" spans="1:7">
      <c r="A1113" s="440">
        <v>21699</v>
      </c>
      <c r="B1113" s="298" t="s">
        <v>971</v>
      </c>
      <c r="C1113" s="299">
        <f>IFERROR(VLOOKUP(A1113,[3]表10支出预算!$A$4:$F$2222,5,FALSE),0)</f>
        <v>0</v>
      </c>
      <c r="D1113" s="299">
        <f>IFERROR(VLOOKUP(A1113,[3]表10支出预算!$A$4:$F$2222,6,FALSE),0)</f>
        <v>0</v>
      </c>
      <c r="E1113" s="300">
        <f t="shared" si="53"/>
        <v>0</v>
      </c>
      <c r="F1113" s="273" t="str">
        <f t="shared" si="51"/>
        <v>否</v>
      </c>
      <c r="G1113" s="150" t="str">
        <f t="shared" si="52"/>
        <v>款</v>
      </c>
    </row>
    <row r="1114" ht="36" customHeight="1" spans="1:7">
      <c r="A1114" s="441">
        <v>2169901</v>
      </c>
      <c r="B1114" s="302" t="s">
        <v>972</v>
      </c>
      <c r="C1114" s="303">
        <f>IFERROR(VLOOKUP(A1114,[3]表10支出预算!$A$4:$F$2222,5,FALSE),0)</f>
        <v>0</v>
      </c>
      <c r="D1114" s="303">
        <f>IFERROR(VLOOKUP(A1114,[3]表10支出预算!$A$4:$F$2222,6,FALSE),0)</f>
        <v>0</v>
      </c>
      <c r="E1114" s="442">
        <f t="shared" si="53"/>
        <v>0</v>
      </c>
      <c r="F1114" s="273" t="str">
        <f t="shared" si="51"/>
        <v>否</v>
      </c>
      <c r="G1114" s="150" t="str">
        <f t="shared" si="52"/>
        <v>项</v>
      </c>
    </row>
    <row r="1115" ht="36" customHeight="1" spans="1:7">
      <c r="A1115" s="441">
        <v>2169999</v>
      </c>
      <c r="B1115" s="302" t="s">
        <v>973</v>
      </c>
      <c r="C1115" s="303">
        <f>IFERROR(VLOOKUP(A1115,[3]表10支出预算!$A$4:$F$2222,5,FALSE),0)</f>
        <v>0</v>
      </c>
      <c r="D1115" s="303">
        <f>IFERROR(VLOOKUP(A1115,[3]表10支出预算!$A$4:$F$2222,6,FALSE),0)</f>
        <v>0</v>
      </c>
      <c r="E1115" s="442">
        <f t="shared" si="53"/>
        <v>0</v>
      </c>
      <c r="F1115" s="273" t="str">
        <f t="shared" si="51"/>
        <v>否</v>
      </c>
      <c r="G1115" s="150" t="str">
        <f t="shared" si="52"/>
        <v>项</v>
      </c>
    </row>
    <row r="1116" ht="36" customHeight="1" spans="1:7">
      <c r="A1116" s="446" t="s">
        <v>974</v>
      </c>
      <c r="B1116" s="447" t="s">
        <v>277</v>
      </c>
      <c r="C1116" s="448">
        <f>IFERROR(VLOOKUP(A1116,[3]表10支出预算!$A$4:$F$2222,5,FALSE),0)</f>
        <v>0</v>
      </c>
      <c r="D1116" s="448">
        <f>IFERROR(VLOOKUP(A1116,[3]表10支出预算!$A$4:$F$2222,6,FALSE),0)</f>
        <v>0</v>
      </c>
      <c r="E1116" s="300">
        <f t="shared" si="53"/>
        <v>0</v>
      </c>
      <c r="F1116" s="273" t="str">
        <f t="shared" si="51"/>
        <v>否</v>
      </c>
      <c r="G1116" s="150" t="str">
        <f t="shared" si="52"/>
        <v>项</v>
      </c>
    </row>
    <row r="1117" ht="36" customHeight="1" spans="1:7">
      <c r="A1117" s="440">
        <v>217</v>
      </c>
      <c r="B1117" s="298" t="s">
        <v>99</v>
      </c>
      <c r="C1117" s="299">
        <f>IFERROR(VLOOKUP(A1117,[3]表10支出预算!$A$4:$F$2222,5,FALSE),0)</f>
        <v>0</v>
      </c>
      <c r="D1117" s="299">
        <f>IFERROR(VLOOKUP(A1117,[3]表10支出预算!$A$4:$F$2222,6,FALSE),0)</f>
        <v>0</v>
      </c>
      <c r="E1117" s="300">
        <f t="shared" si="53"/>
        <v>0</v>
      </c>
      <c r="F1117" s="273" t="str">
        <f t="shared" si="51"/>
        <v>是</v>
      </c>
      <c r="G1117" s="150" t="str">
        <f t="shared" si="52"/>
        <v>类</v>
      </c>
    </row>
    <row r="1118" ht="36" customHeight="1" spans="1:7">
      <c r="A1118" s="440">
        <v>21701</v>
      </c>
      <c r="B1118" s="298" t="s">
        <v>975</v>
      </c>
      <c r="C1118" s="299">
        <f>IFERROR(VLOOKUP(A1118,[3]表10支出预算!$A$4:$F$2222,5,FALSE),0)</f>
        <v>0</v>
      </c>
      <c r="D1118" s="299">
        <f>IFERROR(VLOOKUP(A1118,[3]表10支出预算!$A$4:$F$2222,6,FALSE),0)</f>
        <v>0</v>
      </c>
      <c r="E1118" s="300">
        <f t="shared" si="53"/>
        <v>0</v>
      </c>
      <c r="F1118" s="273" t="str">
        <f t="shared" si="51"/>
        <v>否</v>
      </c>
      <c r="G1118" s="150" t="str">
        <f t="shared" si="52"/>
        <v>款</v>
      </c>
    </row>
    <row r="1119" ht="36" customHeight="1" spans="1:7">
      <c r="A1119" s="441">
        <v>2170101</v>
      </c>
      <c r="B1119" s="302" t="s">
        <v>137</v>
      </c>
      <c r="C1119" s="303">
        <f>IFERROR(VLOOKUP(A1119,[3]表10支出预算!$A$4:$F$2222,5,FALSE),0)</f>
        <v>0</v>
      </c>
      <c r="D1119" s="303">
        <f>IFERROR(VLOOKUP(A1119,[3]表10支出预算!$A$4:$F$2222,6,FALSE),0)</f>
        <v>0</v>
      </c>
      <c r="E1119" s="442">
        <f t="shared" si="53"/>
        <v>0</v>
      </c>
      <c r="F1119" s="273" t="str">
        <f t="shared" si="51"/>
        <v>否</v>
      </c>
      <c r="G1119" s="150" t="str">
        <f t="shared" si="52"/>
        <v>项</v>
      </c>
    </row>
    <row r="1120" ht="36" customHeight="1" spans="1:7">
      <c r="A1120" s="441">
        <v>2170102</v>
      </c>
      <c r="B1120" s="302" t="s">
        <v>138</v>
      </c>
      <c r="C1120" s="303">
        <f>IFERROR(VLOOKUP(A1120,[3]表10支出预算!$A$4:$F$2222,5,FALSE),0)</f>
        <v>0</v>
      </c>
      <c r="D1120" s="303">
        <f>IFERROR(VLOOKUP(A1120,[3]表10支出预算!$A$4:$F$2222,6,FALSE),0)</f>
        <v>0</v>
      </c>
      <c r="E1120" s="442">
        <f t="shared" si="53"/>
        <v>0</v>
      </c>
      <c r="F1120" s="273" t="str">
        <f t="shared" si="51"/>
        <v>否</v>
      </c>
      <c r="G1120" s="150" t="str">
        <f t="shared" si="52"/>
        <v>项</v>
      </c>
    </row>
    <row r="1121" ht="36" customHeight="1" spans="1:7">
      <c r="A1121" s="441">
        <v>2170103</v>
      </c>
      <c r="B1121" s="302" t="s">
        <v>139</v>
      </c>
      <c r="C1121" s="303">
        <f>IFERROR(VLOOKUP(A1121,[3]表10支出预算!$A$4:$F$2222,5,FALSE),0)</f>
        <v>0</v>
      </c>
      <c r="D1121" s="303">
        <f>IFERROR(VLOOKUP(A1121,[3]表10支出预算!$A$4:$F$2222,6,FALSE),0)</f>
        <v>0</v>
      </c>
      <c r="E1121" s="442">
        <f t="shared" si="53"/>
        <v>0</v>
      </c>
      <c r="F1121" s="273" t="str">
        <f t="shared" si="51"/>
        <v>否</v>
      </c>
      <c r="G1121" s="150" t="str">
        <f t="shared" si="52"/>
        <v>项</v>
      </c>
    </row>
    <row r="1122" ht="36" customHeight="1" spans="1:7">
      <c r="A1122" s="441">
        <v>2170104</v>
      </c>
      <c r="B1122" s="302" t="s">
        <v>976</v>
      </c>
      <c r="C1122" s="303">
        <f>IFERROR(VLOOKUP(A1122,[3]表10支出预算!$A$4:$F$2222,5,FALSE),0)</f>
        <v>0</v>
      </c>
      <c r="D1122" s="303">
        <f>IFERROR(VLOOKUP(A1122,[3]表10支出预算!$A$4:$F$2222,6,FALSE),0)</f>
        <v>0</v>
      </c>
      <c r="E1122" s="442">
        <f t="shared" si="53"/>
        <v>0</v>
      </c>
      <c r="F1122" s="273" t="str">
        <f t="shared" si="51"/>
        <v>否</v>
      </c>
      <c r="G1122" s="150" t="str">
        <f t="shared" si="52"/>
        <v>项</v>
      </c>
    </row>
    <row r="1123" ht="36" customHeight="1" spans="1:7">
      <c r="A1123" s="441">
        <v>2170150</v>
      </c>
      <c r="B1123" s="302" t="s">
        <v>146</v>
      </c>
      <c r="C1123" s="303">
        <f>IFERROR(VLOOKUP(A1123,[3]表10支出预算!$A$4:$F$2222,5,FALSE),0)</f>
        <v>0</v>
      </c>
      <c r="D1123" s="303">
        <f>IFERROR(VLOOKUP(A1123,[3]表10支出预算!$A$4:$F$2222,6,FALSE),0)</f>
        <v>0</v>
      </c>
      <c r="E1123" s="442">
        <f t="shared" si="53"/>
        <v>0</v>
      </c>
      <c r="F1123" s="273" t="str">
        <f t="shared" si="51"/>
        <v>否</v>
      </c>
      <c r="G1123" s="150" t="str">
        <f t="shared" si="52"/>
        <v>项</v>
      </c>
    </row>
    <row r="1124" ht="36" customHeight="1" spans="1:7">
      <c r="A1124" s="441">
        <v>2170199</v>
      </c>
      <c r="B1124" s="302" t="s">
        <v>977</v>
      </c>
      <c r="C1124" s="303">
        <f>IFERROR(VLOOKUP(A1124,[3]表10支出预算!$A$4:$F$2222,5,FALSE),0)</f>
        <v>0</v>
      </c>
      <c r="D1124" s="303">
        <f>IFERROR(VLOOKUP(A1124,[3]表10支出预算!$A$4:$F$2222,6,FALSE),0)</f>
        <v>0</v>
      </c>
      <c r="E1124" s="442">
        <f t="shared" si="53"/>
        <v>0</v>
      </c>
      <c r="F1124" s="273" t="str">
        <f t="shared" si="51"/>
        <v>否</v>
      </c>
      <c r="G1124" s="150" t="str">
        <f t="shared" si="52"/>
        <v>项</v>
      </c>
    </row>
    <row r="1125" ht="36" customHeight="1" spans="1:7">
      <c r="A1125" s="308">
        <v>21702</v>
      </c>
      <c r="B1125" s="461" t="s">
        <v>978</v>
      </c>
      <c r="C1125" s="299">
        <f>IFERROR(VLOOKUP(A1125,[3]表10支出预算!$A$4:$F$2222,5,FALSE),0)</f>
        <v>0</v>
      </c>
      <c r="D1125" s="299">
        <f>IFERROR(VLOOKUP(A1125,[3]表10支出预算!$A$4:$F$2222,6,FALSE),0)</f>
        <v>0</v>
      </c>
      <c r="E1125" s="300">
        <f t="shared" si="53"/>
        <v>0</v>
      </c>
      <c r="F1125" s="273" t="str">
        <f t="shared" si="51"/>
        <v>否</v>
      </c>
      <c r="G1125" s="150" t="str">
        <f t="shared" si="52"/>
        <v>款</v>
      </c>
    </row>
    <row r="1126" ht="36" customHeight="1" spans="1:7">
      <c r="A1126" s="462">
        <v>2170201</v>
      </c>
      <c r="B1126" s="463" t="s">
        <v>979</v>
      </c>
      <c r="C1126" s="303">
        <f>IFERROR(VLOOKUP(A1126,[3]表10支出预算!$A$4:$F$2222,5,FALSE),0)</f>
        <v>0</v>
      </c>
      <c r="D1126" s="303">
        <f>IFERROR(VLOOKUP(A1126,[3]表10支出预算!$A$4:$F$2222,6,FALSE),0)</f>
        <v>0</v>
      </c>
      <c r="E1126" s="442">
        <f t="shared" si="53"/>
        <v>0</v>
      </c>
      <c r="F1126" s="273" t="str">
        <f t="shared" si="51"/>
        <v>否</v>
      </c>
      <c r="G1126" s="150" t="str">
        <f t="shared" si="52"/>
        <v>项</v>
      </c>
    </row>
    <row r="1127" ht="36" customHeight="1" spans="1:7">
      <c r="A1127" s="462">
        <v>2170202</v>
      </c>
      <c r="B1127" s="463" t="s">
        <v>980</v>
      </c>
      <c r="C1127" s="303">
        <f>IFERROR(VLOOKUP(A1127,[3]表10支出预算!$A$4:$F$2222,5,FALSE),0)</f>
        <v>0</v>
      </c>
      <c r="D1127" s="303">
        <f>IFERROR(VLOOKUP(A1127,[3]表10支出预算!$A$4:$F$2222,6,FALSE),0)</f>
        <v>0</v>
      </c>
      <c r="E1127" s="442">
        <f t="shared" si="53"/>
        <v>0</v>
      </c>
      <c r="F1127" s="273" t="str">
        <f t="shared" si="51"/>
        <v>否</v>
      </c>
      <c r="G1127" s="150" t="str">
        <f t="shared" si="52"/>
        <v>项</v>
      </c>
    </row>
    <row r="1128" ht="36" customHeight="1" spans="1:7">
      <c r="A1128" s="462">
        <v>2170203</v>
      </c>
      <c r="B1128" s="463" t="s">
        <v>981</v>
      </c>
      <c r="C1128" s="303">
        <f>IFERROR(VLOOKUP(A1128,[3]表10支出预算!$A$4:$F$2222,5,FALSE),0)</f>
        <v>0</v>
      </c>
      <c r="D1128" s="303">
        <f>IFERROR(VLOOKUP(A1128,[3]表10支出预算!$A$4:$F$2222,6,FALSE),0)</f>
        <v>0</v>
      </c>
      <c r="E1128" s="442">
        <f t="shared" si="53"/>
        <v>0</v>
      </c>
      <c r="F1128" s="273" t="str">
        <f t="shared" si="51"/>
        <v>否</v>
      </c>
      <c r="G1128" s="150" t="str">
        <f t="shared" si="52"/>
        <v>项</v>
      </c>
    </row>
    <row r="1129" ht="36" customHeight="1" spans="1:7">
      <c r="A1129" s="462">
        <v>2170204</v>
      </c>
      <c r="B1129" s="463" t="s">
        <v>982</v>
      </c>
      <c r="C1129" s="303">
        <f>IFERROR(VLOOKUP(A1129,[3]表10支出预算!$A$4:$F$2222,5,FALSE),0)</f>
        <v>0</v>
      </c>
      <c r="D1129" s="303">
        <f>IFERROR(VLOOKUP(A1129,[3]表10支出预算!$A$4:$F$2222,6,FALSE),0)</f>
        <v>0</v>
      </c>
      <c r="E1129" s="442">
        <f t="shared" si="53"/>
        <v>0</v>
      </c>
      <c r="F1129" s="273" t="str">
        <f t="shared" si="51"/>
        <v>否</v>
      </c>
      <c r="G1129" s="150" t="str">
        <f t="shared" si="52"/>
        <v>项</v>
      </c>
    </row>
    <row r="1130" ht="36" customHeight="1" spans="1:7">
      <c r="A1130" s="462">
        <v>2170205</v>
      </c>
      <c r="B1130" s="463" t="s">
        <v>983</v>
      </c>
      <c r="C1130" s="303">
        <f>IFERROR(VLOOKUP(A1130,[3]表10支出预算!$A$4:$F$2222,5,FALSE),0)</f>
        <v>0</v>
      </c>
      <c r="D1130" s="303">
        <f>IFERROR(VLOOKUP(A1130,[3]表10支出预算!$A$4:$F$2222,6,FALSE),0)</f>
        <v>0</v>
      </c>
      <c r="E1130" s="442">
        <f t="shared" si="53"/>
        <v>0</v>
      </c>
      <c r="F1130" s="273" t="str">
        <f t="shared" si="51"/>
        <v>否</v>
      </c>
      <c r="G1130" s="150" t="str">
        <f t="shared" si="52"/>
        <v>项</v>
      </c>
    </row>
    <row r="1131" ht="36" customHeight="1" spans="1:7">
      <c r="A1131" s="462">
        <v>2170206</v>
      </c>
      <c r="B1131" s="463" t="s">
        <v>984</v>
      </c>
      <c r="C1131" s="303">
        <f>IFERROR(VLOOKUP(A1131,[3]表10支出预算!$A$4:$F$2222,5,FALSE),0)</f>
        <v>0</v>
      </c>
      <c r="D1131" s="303">
        <f>IFERROR(VLOOKUP(A1131,[3]表10支出预算!$A$4:$F$2222,6,FALSE),0)</f>
        <v>0</v>
      </c>
      <c r="E1131" s="442">
        <f t="shared" si="53"/>
        <v>0</v>
      </c>
      <c r="F1131" s="273" t="str">
        <f t="shared" si="51"/>
        <v>否</v>
      </c>
      <c r="G1131" s="150" t="str">
        <f t="shared" si="52"/>
        <v>项</v>
      </c>
    </row>
    <row r="1132" ht="36" customHeight="1" spans="1:7">
      <c r="A1132" s="462">
        <v>2170207</v>
      </c>
      <c r="B1132" s="463" t="s">
        <v>985</v>
      </c>
      <c r="C1132" s="303">
        <f>IFERROR(VLOOKUP(A1132,[3]表10支出预算!$A$4:$F$2222,5,FALSE),0)</f>
        <v>0</v>
      </c>
      <c r="D1132" s="303">
        <f>IFERROR(VLOOKUP(A1132,[3]表10支出预算!$A$4:$F$2222,6,FALSE),0)</f>
        <v>0</v>
      </c>
      <c r="E1132" s="442">
        <f t="shared" si="53"/>
        <v>0</v>
      </c>
      <c r="F1132" s="273" t="str">
        <f t="shared" si="51"/>
        <v>否</v>
      </c>
      <c r="G1132" s="150" t="str">
        <f t="shared" si="52"/>
        <v>项</v>
      </c>
    </row>
    <row r="1133" ht="36" customHeight="1" spans="1:7">
      <c r="A1133" s="462">
        <v>2170208</v>
      </c>
      <c r="B1133" s="463" t="s">
        <v>986</v>
      </c>
      <c r="C1133" s="303">
        <f>IFERROR(VLOOKUP(A1133,[3]表10支出预算!$A$4:$F$2222,5,FALSE),0)</f>
        <v>0</v>
      </c>
      <c r="D1133" s="303">
        <f>IFERROR(VLOOKUP(A1133,[3]表10支出预算!$A$4:$F$2222,6,FALSE),0)</f>
        <v>0</v>
      </c>
      <c r="E1133" s="442">
        <f t="shared" si="53"/>
        <v>0</v>
      </c>
      <c r="F1133" s="273" t="str">
        <f t="shared" si="51"/>
        <v>否</v>
      </c>
      <c r="G1133" s="150" t="str">
        <f t="shared" si="52"/>
        <v>项</v>
      </c>
    </row>
    <row r="1134" ht="36" customHeight="1" spans="1:7">
      <c r="A1134" s="462">
        <v>2170299</v>
      </c>
      <c r="B1134" s="463" t="s">
        <v>987</v>
      </c>
      <c r="C1134" s="303">
        <f>IFERROR(VLOOKUP(A1134,[3]表10支出预算!$A$4:$F$2222,5,FALSE),0)</f>
        <v>0</v>
      </c>
      <c r="D1134" s="303">
        <f>IFERROR(VLOOKUP(A1134,[3]表10支出预算!$A$4:$F$2222,6,FALSE),0)</f>
        <v>0</v>
      </c>
      <c r="E1134" s="442">
        <f t="shared" si="53"/>
        <v>0</v>
      </c>
      <c r="F1134" s="273" t="str">
        <f t="shared" si="51"/>
        <v>否</v>
      </c>
      <c r="G1134" s="150" t="str">
        <f t="shared" si="52"/>
        <v>项</v>
      </c>
    </row>
    <row r="1135" ht="36" customHeight="1" spans="1:7">
      <c r="A1135" s="440">
        <v>21703</v>
      </c>
      <c r="B1135" s="298" t="s">
        <v>988</v>
      </c>
      <c r="C1135" s="299">
        <f>IFERROR(VLOOKUP(A1135,[3]表10支出预算!$A$4:$F$2222,5,FALSE),0)</f>
        <v>0</v>
      </c>
      <c r="D1135" s="299">
        <f>IFERROR(VLOOKUP(A1135,[3]表10支出预算!$A$4:$F$2222,6,FALSE),0)</f>
        <v>0</v>
      </c>
      <c r="E1135" s="300">
        <f t="shared" si="53"/>
        <v>0</v>
      </c>
      <c r="F1135" s="273" t="str">
        <f t="shared" si="51"/>
        <v>否</v>
      </c>
      <c r="G1135" s="150" t="str">
        <f t="shared" si="52"/>
        <v>款</v>
      </c>
    </row>
    <row r="1136" ht="36" customHeight="1" spans="1:7">
      <c r="A1136" s="441">
        <v>2170301</v>
      </c>
      <c r="B1136" s="302" t="s">
        <v>989</v>
      </c>
      <c r="C1136" s="303">
        <f>IFERROR(VLOOKUP(A1136,[3]表10支出预算!$A$4:$F$2222,5,FALSE),0)</f>
        <v>0</v>
      </c>
      <c r="D1136" s="303">
        <f>IFERROR(VLOOKUP(A1136,[3]表10支出预算!$A$4:$F$2222,6,FALSE),0)</f>
        <v>0</v>
      </c>
      <c r="E1136" s="442">
        <f t="shared" si="53"/>
        <v>0</v>
      </c>
      <c r="F1136" s="273" t="str">
        <f t="shared" si="51"/>
        <v>否</v>
      </c>
      <c r="G1136" s="150" t="str">
        <f t="shared" si="52"/>
        <v>项</v>
      </c>
    </row>
    <row r="1137" ht="36" customHeight="1" spans="1:7">
      <c r="A1137" s="441">
        <v>2170302</v>
      </c>
      <c r="B1137" s="302" t="s">
        <v>990</v>
      </c>
      <c r="C1137" s="303">
        <f>IFERROR(VLOOKUP(A1137,[3]表10支出预算!$A$4:$F$2222,5,FALSE),0)</f>
        <v>0</v>
      </c>
      <c r="D1137" s="303">
        <f>IFERROR(VLOOKUP(A1137,[3]表10支出预算!$A$4:$F$2222,6,FALSE),0)</f>
        <v>0</v>
      </c>
      <c r="E1137" s="442">
        <f t="shared" si="53"/>
        <v>0</v>
      </c>
      <c r="F1137" s="273" t="str">
        <f t="shared" si="51"/>
        <v>否</v>
      </c>
      <c r="G1137" s="150" t="str">
        <f t="shared" si="52"/>
        <v>项</v>
      </c>
    </row>
    <row r="1138" ht="36" customHeight="1" spans="1:7">
      <c r="A1138" s="441">
        <v>2170303</v>
      </c>
      <c r="B1138" s="302" t="s">
        <v>991</v>
      </c>
      <c r="C1138" s="303">
        <f>IFERROR(VLOOKUP(A1138,[3]表10支出预算!$A$4:$F$2222,5,FALSE),0)</f>
        <v>0</v>
      </c>
      <c r="D1138" s="303">
        <f>IFERROR(VLOOKUP(A1138,[3]表10支出预算!$A$4:$F$2222,6,FALSE),0)</f>
        <v>0</v>
      </c>
      <c r="E1138" s="442">
        <f t="shared" si="53"/>
        <v>0</v>
      </c>
      <c r="F1138" s="273" t="str">
        <f t="shared" si="51"/>
        <v>否</v>
      </c>
      <c r="G1138" s="150" t="str">
        <f t="shared" si="52"/>
        <v>项</v>
      </c>
    </row>
    <row r="1139" ht="36" customHeight="1" spans="1:7">
      <c r="A1139" s="441">
        <v>2170304</v>
      </c>
      <c r="B1139" s="302" t="s">
        <v>992</v>
      </c>
      <c r="C1139" s="303">
        <f>IFERROR(VLOOKUP(A1139,[3]表10支出预算!$A$4:$F$2222,5,FALSE),0)</f>
        <v>0</v>
      </c>
      <c r="D1139" s="303">
        <f>IFERROR(VLOOKUP(A1139,[3]表10支出预算!$A$4:$F$2222,6,FALSE),0)</f>
        <v>0</v>
      </c>
      <c r="E1139" s="442">
        <f t="shared" si="53"/>
        <v>0</v>
      </c>
      <c r="F1139" s="273" t="str">
        <f t="shared" si="51"/>
        <v>否</v>
      </c>
      <c r="G1139" s="150" t="str">
        <f t="shared" si="52"/>
        <v>项</v>
      </c>
    </row>
    <row r="1140" ht="36" customHeight="1" spans="1:7">
      <c r="A1140" s="441">
        <v>2170399</v>
      </c>
      <c r="B1140" s="302" t="s">
        <v>993</v>
      </c>
      <c r="C1140" s="303">
        <f>IFERROR(VLOOKUP(A1140,[3]表10支出预算!$A$4:$F$2222,5,FALSE),0)</f>
        <v>0</v>
      </c>
      <c r="D1140" s="303">
        <f>IFERROR(VLOOKUP(A1140,[3]表10支出预算!$A$4:$F$2222,6,FALSE),0)</f>
        <v>0</v>
      </c>
      <c r="E1140" s="442">
        <f t="shared" si="53"/>
        <v>0</v>
      </c>
      <c r="F1140" s="273" t="str">
        <f t="shared" si="51"/>
        <v>否</v>
      </c>
      <c r="G1140" s="150" t="str">
        <f t="shared" si="52"/>
        <v>项</v>
      </c>
    </row>
    <row r="1141" ht="36" customHeight="1" spans="1:7">
      <c r="A1141" s="440">
        <v>21799</v>
      </c>
      <c r="B1141" s="298" t="s">
        <v>994</v>
      </c>
      <c r="C1141" s="299">
        <f>IFERROR(VLOOKUP(A1141,[3]表10支出预算!$A$4:$F$2222,5,FALSE),0)</f>
        <v>0</v>
      </c>
      <c r="D1141" s="299">
        <f>IFERROR(VLOOKUP(A1141,[3]表10支出预算!$A$4:$F$2222,6,FALSE),0)</f>
        <v>0</v>
      </c>
      <c r="E1141" s="300">
        <f t="shared" si="53"/>
        <v>0</v>
      </c>
      <c r="F1141" s="273" t="str">
        <f t="shared" si="51"/>
        <v>否</v>
      </c>
      <c r="G1141" s="150" t="str">
        <f t="shared" si="52"/>
        <v>款</v>
      </c>
    </row>
    <row r="1142" ht="36" customHeight="1" spans="1:7">
      <c r="A1142" s="305">
        <v>2179902</v>
      </c>
      <c r="B1142" s="302" t="s">
        <v>995</v>
      </c>
      <c r="C1142" s="303">
        <f>IFERROR(VLOOKUP(A1142,[3]表10支出预算!$A$4:$F$2222,5,FALSE),0)</f>
        <v>0</v>
      </c>
      <c r="D1142" s="303">
        <f>IFERROR(VLOOKUP(A1142,[3]表10支出预算!$A$4:$F$2222,6,FALSE),0)</f>
        <v>0</v>
      </c>
      <c r="E1142" s="442">
        <f t="shared" si="53"/>
        <v>0</v>
      </c>
      <c r="F1142" s="273" t="str">
        <f t="shared" si="51"/>
        <v>否</v>
      </c>
      <c r="G1142" s="150" t="str">
        <f t="shared" si="52"/>
        <v>项</v>
      </c>
    </row>
    <row r="1143" ht="36" customHeight="1" spans="1:7">
      <c r="A1143" s="305">
        <v>2179999</v>
      </c>
      <c r="B1143" s="302" t="s">
        <v>993</v>
      </c>
      <c r="C1143" s="303">
        <f>IFERROR(VLOOKUP(A1143,[3]表10支出预算!$A$4:$F$2222,5,FALSE),0)</f>
        <v>0</v>
      </c>
      <c r="D1143" s="303">
        <f>IFERROR(VLOOKUP(A1143,[3]表10支出预算!$A$4:$F$2222,6,FALSE),0)</f>
        <v>0</v>
      </c>
      <c r="E1143" s="442">
        <f t="shared" si="53"/>
        <v>0</v>
      </c>
      <c r="F1143" s="273" t="str">
        <f t="shared" si="51"/>
        <v>否</v>
      </c>
      <c r="G1143" s="150" t="str">
        <f t="shared" si="52"/>
        <v>项</v>
      </c>
    </row>
    <row r="1144" ht="36" customHeight="1" spans="1:7">
      <c r="A1144" s="308" t="s">
        <v>996</v>
      </c>
      <c r="B1144" s="447" t="s">
        <v>277</v>
      </c>
      <c r="C1144" s="299">
        <f>IFERROR(VLOOKUP(A1144,[3]表10支出预算!$A$4:$F$2222,5,FALSE),0)</f>
        <v>0</v>
      </c>
      <c r="D1144" s="299">
        <f>IFERROR(VLOOKUP(A1144,[3]表10支出预算!$A$4:$F$2222,6,FALSE),0)</f>
        <v>0</v>
      </c>
      <c r="E1144" s="300">
        <f t="shared" si="53"/>
        <v>0</v>
      </c>
      <c r="F1144" s="273" t="str">
        <f t="shared" si="51"/>
        <v>否</v>
      </c>
      <c r="G1144" s="150" t="str">
        <f t="shared" si="52"/>
        <v>项</v>
      </c>
    </row>
    <row r="1145" ht="36" customHeight="1" spans="1:7">
      <c r="A1145" s="440">
        <v>219</v>
      </c>
      <c r="B1145" s="298" t="s">
        <v>101</v>
      </c>
      <c r="C1145" s="299">
        <f>IFERROR(VLOOKUP(A1145,[3]表10支出预算!$A$4:$F$2222,5,FALSE),0)</f>
        <v>0</v>
      </c>
      <c r="D1145" s="299">
        <f>IFERROR(VLOOKUP(A1145,[3]表10支出预算!$A$4:$F$2222,6,FALSE),0)</f>
        <v>0</v>
      </c>
      <c r="E1145" s="300">
        <f t="shared" si="53"/>
        <v>0</v>
      </c>
      <c r="F1145" s="273" t="str">
        <f t="shared" si="51"/>
        <v>是</v>
      </c>
      <c r="G1145" s="150" t="str">
        <f t="shared" si="52"/>
        <v>类</v>
      </c>
    </row>
    <row r="1146" ht="36" customHeight="1" spans="1:7">
      <c r="A1146" s="440">
        <v>21901</v>
      </c>
      <c r="B1146" s="298" t="s">
        <v>997</v>
      </c>
      <c r="C1146" s="299">
        <f>IFERROR(VLOOKUP(A1146,[3]表10支出预算!$A$4:$F$2222,5,FALSE),0)</f>
        <v>0</v>
      </c>
      <c r="D1146" s="299">
        <f>IFERROR(VLOOKUP(A1146,[3]表10支出预算!$A$4:$F$2222,6,FALSE),0)</f>
        <v>0</v>
      </c>
      <c r="E1146" s="300">
        <f t="shared" si="53"/>
        <v>0</v>
      </c>
      <c r="F1146" s="273" t="str">
        <f t="shared" si="51"/>
        <v>否</v>
      </c>
      <c r="G1146" s="150" t="str">
        <f t="shared" si="52"/>
        <v>款</v>
      </c>
    </row>
    <row r="1147" ht="36" customHeight="1" spans="1:7">
      <c r="A1147" s="440">
        <v>21902</v>
      </c>
      <c r="B1147" s="298" t="s">
        <v>998</v>
      </c>
      <c r="C1147" s="299">
        <f>IFERROR(VLOOKUP(A1147,[3]表10支出预算!$A$4:$F$2222,5,FALSE),0)</f>
        <v>0</v>
      </c>
      <c r="D1147" s="299">
        <f>IFERROR(VLOOKUP(A1147,[3]表10支出预算!$A$4:$F$2222,6,FALSE),0)</f>
        <v>0</v>
      </c>
      <c r="E1147" s="300">
        <f t="shared" si="53"/>
        <v>0</v>
      </c>
      <c r="F1147" s="273" t="str">
        <f t="shared" si="51"/>
        <v>否</v>
      </c>
      <c r="G1147" s="150" t="str">
        <f t="shared" si="52"/>
        <v>款</v>
      </c>
    </row>
    <row r="1148" ht="36" customHeight="1" spans="1:7">
      <c r="A1148" s="440">
        <v>21903</v>
      </c>
      <c r="B1148" s="298" t="s">
        <v>999</v>
      </c>
      <c r="C1148" s="299">
        <f>IFERROR(VLOOKUP(A1148,[3]表10支出预算!$A$4:$F$2222,5,FALSE),0)</f>
        <v>0</v>
      </c>
      <c r="D1148" s="299">
        <f>IFERROR(VLOOKUP(A1148,[3]表10支出预算!$A$4:$F$2222,6,FALSE),0)</f>
        <v>0</v>
      </c>
      <c r="E1148" s="300">
        <f t="shared" si="53"/>
        <v>0</v>
      </c>
      <c r="F1148" s="273" t="str">
        <f t="shared" si="51"/>
        <v>否</v>
      </c>
      <c r="G1148" s="150" t="str">
        <f t="shared" si="52"/>
        <v>款</v>
      </c>
    </row>
    <row r="1149" ht="36" customHeight="1" spans="1:7">
      <c r="A1149" s="440">
        <v>21904</v>
      </c>
      <c r="B1149" s="298" t="s">
        <v>1000</v>
      </c>
      <c r="C1149" s="299">
        <f>IFERROR(VLOOKUP(A1149,[3]表10支出预算!$A$4:$F$2222,5,FALSE),0)</f>
        <v>0</v>
      </c>
      <c r="D1149" s="299">
        <f>IFERROR(VLOOKUP(A1149,[3]表10支出预算!$A$4:$F$2222,6,FALSE),0)</f>
        <v>0</v>
      </c>
      <c r="E1149" s="300">
        <f t="shared" si="53"/>
        <v>0</v>
      </c>
      <c r="F1149" s="273" t="str">
        <f t="shared" si="51"/>
        <v>否</v>
      </c>
      <c r="G1149" s="150" t="str">
        <f t="shared" si="52"/>
        <v>款</v>
      </c>
    </row>
    <row r="1150" ht="36" customHeight="1" spans="1:7">
      <c r="A1150" s="440">
        <v>21905</v>
      </c>
      <c r="B1150" s="298" t="s">
        <v>1001</v>
      </c>
      <c r="C1150" s="299">
        <f>IFERROR(VLOOKUP(A1150,[3]表10支出预算!$A$4:$F$2222,5,FALSE),0)</f>
        <v>0</v>
      </c>
      <c r="D1150" s="299">
        <f>IFERROR(VLOOKUP(A1150,[3]表10支出预算!$A$4:$F$2222,6,FALSE),0)</f>
        <v>0</v>
      </c>
      <c r="E1150" s="300">
        <f t="shared" si="53"/>
        <v>0</v>
      </c>
      <c r="F1150" s="273" t="str">
        <f t="shared" si="51"/>
        <v>否</v>
      </c>
      <c r="G1150" s="150" t="str">
        <f t="shared" si="52"/>
        <v>款</v>
      </c>
    </row>
    <row r="1151" ht="36" customHeight="1" spans="1:7">
      <c r="A1151" s="440">
        <v>21906</v>
      </c>
      <c r="B1151" s="298" t="s">
        <v>1002</v>
      </c>
      <c r="C1151" s="299">
        <f>IFERROR(VLOOKUP(A1151,[3]表10支出预算!$A$4:$F$2222,5,FALSE),0)</f>
        <v>0</v>
      </c>
      <c r="D1151" s="299">
        <f>IFERROR(VLOOKUP(A1151,[3]表10支出预算!$A$4:$F$2222,6,FALSE),0)</f>
        <v>0</v>
      </c>
      <c r="E1151" s="300">
        <f t="shared" si="53"/>
        <v>0</v>
      </c>
      <c r="F1151" s="273" t="str">
        <f t="shared" si="51"/>
        <v>否</v>
      </c>
      <c r="G1151" s="150" t="str">
        <f t="shared" si="52"/>
        <v>款</v>
      </c>
    </row>
    <row r="1152" ht="36" customHeight="1" spans="1:7">
      <c r="A1152" s="440">
        <v>21907</v>
      </c>
      <c r="B1152" s="298" t="s">
        <v>1003</v>
      </c>
      <c r="C1152" s="299">
        <f>IFERROR(VLOOKUP(A1152,[3]表10支出预算!$A$4:$F$2222,5,FALSE),0)</f>
        <v>0</v>
      </c>
      <c r="D1152" s="299">
        <f>IFERROR(VLOOKUP(A1152,[3]表10支出预算!$A$4:$F$2222,6,FALSE),0)</f>
        <v>0</v>
      </c>
      <c r="E1152" s="300">
        <f t="shared" si="53"/>
        <v>0</v>
      </c>
      <c r="F1152" s="273" t="str">
        <f t="shared" si="51"/>
        <v>否</v>
      </c>
      <c r="G1152" s="150" t="str">
        <f t="shared" si="52"/>
        <v>款</v>
      </c>
    </row>
    <row r="1153" ht="36" customHeight="1" spans="1:7">
      <c r="A1153" s="440">
        <v>21908</v>
      </c>
      <c r="B1153" s="298" t="s">
        <v>1004</v>
      </c>
      <c r="C1153" s="299">
        <f>IFERROR(VLOOKUP(A1153,[3]表10支出预算!$A$4:$F$2222,5,FALSE),0)</f>
        <v>0</v>
      </c>
      <c r="D1153" s="299">
        <f>IFERROR(VLOOKUP(A1153,[3]表10支出预算!$A$4:$F$2222,6,FALSE),0)</f>
        <v>0</v>
      </c>
      <c r="E1153" s="300">
        <f t="shared" si="53"/>
        <v>0</v>
      </c>
      <c r="F1153" s="273" t="str">
        <f t="shared" si="51"/>
        <v>否</v>
      </c>
      <c r="G1153" s="150" t="str">
        <f t="shared" si="52"/>
        <v>款</v>
      </c>
    </row>
    <row r="1154" ht="36" customHeight="1" spans="1:7">
      <c r="A1154" s="440">
        <v>21999</v>
      </c>
      <c r="B1154" s="298" t="s">
        <v>1005</v>
      </c>
      <c r="C1154" s="299">
        <f>IFERROR(VLOOKUP(A1154,[3]表10支出预算!$A$4:$F$2222,5,FALSE),0)</f>
        <v>0</v>
      </c>
      <c r="D1154" s="299">
        <f>IFERROR(VLOOKUP(A1154,[3]表10支出预算!$A$4:$F$2222,6,FALSE),0)</f>
        <v>0</v>
      </c>
      <c r="E1154" s="300">
        <f t="shared" si="53"/>
        <v>0</v>
      </c>
      <c r="F1154" s="273" t="str">
        <f t="shared" si="51"/>
        <v>否</v>
      </c>
      <c r="G1154" s="150" t="str">
        <f t="shared" si="52"/>
        <v>款</v>
      </c>
    </row>
    <row r="1155" ht="36" customHeight="1" spans="1:7">
      <c r="A1155" s="440">
        <v>220</v>
      </c>
      <c r="B1155" s="298" t="s">
        <v>103</v>
      </c>
      <c r="C1155" s="299">
        <f>IFERROR(VLOOKUP(A1155,[3]表10支出预算!$A$4:$F$2222,5,FALSE),0)</f>
        <v>3580</v>
      </c>
      <c r="D1155" s="299">
        <f>IFERROR(VLOOKUP(A1155,[3]表10支出预算!$A$4:$F$2222,6,FALSE),0)</f>
        <v>2822</v>
      </c>
      <c r="E1155" s="300">
        <f t="shared" si="53"/>
        <v>-0.212</v>
      </c>
      <c r="F1155" s="273" t="str">
        <f t="shared" si="51"/>
        <v>是</v>
      </c>
      <c r="G1155" s="150" t="str">
        <f t="shared" si="52"/>
        <v>类</v>
      </c>
    </row>
    <row r="1156" ht="36" customHeight="1" spans="1:7">
      <c r="A1156" s="440">
        <v>22001</v>
      </c>
      <c r="B1156" s="298" t="s">
        <v>1006</v>
      </c>
      <c r="C1156" s="299">
        <f>IFERROR(VLOOKUP(A1156,[3]表10支出预算!$A$4:$F$2222,5,FALSE),0)</f>
        <v>3467</v>
      </c>
      <c r="D1156" s="299">
        <f>IFERROR(VLOOKUP(A1156,[3]表10支出预算!$A$4:$F$2222,6,FALSE),0)</f>
        <v>2730</v>
      </c>
      <c r="E1156" s="300">
        <f t="shared" si="53"/>
        <v>-0.213</v>
      </c>
      <c r="F1156" s="273" t="str">
        <f t="shared" ref="F1156:F1219" si="54">IF(LEN(A1156)=3,"是",IF(B1156&lt;&gt;"",IF(SUM(C1156:D1156)&lt;&gt;0,"是","否"),"是"))</f>
        <v>是</v>
      </c>
      <c r="G1156" s="150" t="str">
        <f t="shared" ref="G1156:G1219" si="55">IF(LEN(A1156)=3,"类",IF(LEN(A1156)=5,"款","项"))</f>
        <v>款</v>
      </c>
    </row>
    <row r="1157" ht="36" customHeight="1" spans="1:7">
      <c r="A1157" s="441">
        <v>2200101</v>
      </c>
      <c r="B1157" s="302" t="s">
        <v>137</v>
      </c>
      <c r="C1157" s="303">
        <f>IFERROR(VLOOKUP(A1157,[3]表10支出预算!$A$4:$F$2222,5,FALSE),0)</f>
        <v>1359</v>
      </c>
      <c r="D1157" s="303">
        <f>IFERROR(VLOOKUP(A1157,[3]表10支出预算!$A$4:$F$2222,6,FALSE),0)</f>
        <v>1430</v>
      </c>
      <c r="E1157" s="442">
        <f t="shared" ref="E1157:E1220" si="56">IF(C1157=0,0,(D1157-C1157)/C1157)</f>
        <v>0.052</v>
      </c>
      <c r="F1157" s="273" t="str">
        <f t="shared" si="54"/>
        <v>是</v>
      </c>
      <c r="G1157" s="150" t="str">
        <f t="shared" si="55"/>
        <v>项</v>
      </c>
    </row>
    <row r="1158" ht="36" customHeight="1" spans="1:7">
      <c r="A1158" s="441">
        <v>2200102</v>
      </c>
      <c r="B1158" s="302" t="s">
        <v>138</v>
      </c>
      <c r="C1158" s="303">
        <f>IFERROR(VLOOKUP(A1158,[3]表10支出预算!$A$4:$F$2222,5,FALSE),0)</f>
        <v>0</v>
      </c>
      <c r="D1158" s="303">
        <f>IFERROR(VLOOKUP(A1158,[3]表10支出预算!$A$4:$F$2222,6,FALSE),0)</f>
        <v>0</v>
      </c>
      <c r="E1158" s="442">
        <f t="shared" si="56"/>
        <v>0</v>
      </c>
      <c r="F1158" s="273" t="str">
        <f t="shared" si="54"/>
        <v>否</v>
      </c>
      <c r="G1158" s="150" t="str">
        <f t="shared" si="55"/>
        <v>项</v>
      </c>
    </row>
    <row r="1159" ht="36" customHeight="1" spans="1:7">
      <c r="A1159" s="441">
        <v>2200103</v>
      </c>
      <c r="B1159" s="302" t="s">
        <v>139</v>
      </c>
      <c r="C1159" s="303">
        <f>IFERROR(VLOOKUP(A1159,[3]表10支出预算!$A$4:$F$2222,5,FALSE),0)</f>
        <v>0</v>
      </c>
      <c r="D1159" s="303">
        <f>IFERROR(VLOOKUP(A1159,[3]表10支出预算!$A$4:$F$2222,6,FALSE),0)</f>
        <v>0</v>
      </c>
      <c r="E1159" s="442">
        <f t="shared" si="56"/>
        <v>0</v>
      </c>
      <c r="F1159" s="273" t="str">
        <f t="shared" si="54"/>
        <v>否</v>
      </c>
      <c r="G1159" s="150" t="str">
        <f t="shared" si="55"/>
        <v>项</v>
      </c>
    </row>
    <row r="1160" ht="36" customHeight="1" spans="1:7">
      <c r="A1160" s="441">
        <v>2200104</v>
      </c>
      <c r="B1160" s="302" t="s">
        <v>1007</v>
      </c>
      <c r="C1160" s="303">
        <f>IFERROR(VLOOKUP(A1160,[3]表10支出预算!$A$4:$F$2222,5,FALSE),0)</f>
        <v>340</v>
      </c>
      <c r="D1160" s="303">
        <f>IFERROR(VLOOKUP(A1160,[3]表10支出预算!$A$4:$F$2222,6,FALSE),0)</f>
        <v>0</v>
      </c>
      <c r="E1160" s="442">
        <f t="shared" si="56"/>
        <v>-1</v>
      </c>
      <c r="F1160" s="273" t="str">
        <f t="shared" si="54"/>
        <v>是</v>
      </c>
      <c r="G1160" s="150" t="str">
        <f t="shared" si="55"/>
        <v>项</v>
      </c>
    </row>
    <row r="1161" ht="36" customHeight="1" spans="1:7">
      <c r="A1161" s="441">
        <v>2200106</v>
      </c>
      <c r="B1161" s="302" t="s">
        <v>1008</v>
      </c>
      <c r="C1161" s="303">
        <f>IFERROR(VLOOKUP(A1161,[3]表10支出预算!$A$4:$F$2222,5,FALSE),0)</f>
        <v>0</v>
      </c>
      <c r="D1161" s="303">
        <f>IFERROR(VLOOKUP(A1161,[3]表10支出预算!$A$4:$F$2222,6,FALSE),0)</f>
        <v>0</v>
      </c>
      <c r="E1161" s="442">
        <f t="shared" si="56"/>
        <v>0</v>
      </c>
      <c r="F1161" s="273" t="str">
        <f t="shared" si="54"/>
        <v>否</v>
      </c>
      <c r="G1161" s="150" t="str">
        <f t="shared" si="55"/>
        <v>项</v>
      </c>
    </row>
    <row r="1162" ht="36" customHeight="1" spans="1:7">
      <c r="A1162" s="441">
        <v>2200107</v>
      </c>
      <c r="B1162" s="302" t="s">
        <v>1009</v>
      </c>
      <c r="C1162" s="303">
        <f>IFERROR(VLOOKUP(A1162,[3]表10支出预算!$A$4:$F$2222,5,FALSE),0)</f>
        <v>0</v>
      </c>
      <c r="D1162" s="303">
        <f>IFERROR(VLOOKUP(A1162,[3]表10支出预算!$A$4:$F$2222,6,FALSE),0)</f>
        <v>0</v>
      </c>
      <c r="E1162" s="442">
        <f t="shared" si="56"/>
        <v>0</v>
      </c>
      <c r="F1162" s="273" t="str">
        <f t="shared" si="54"/>
        <v>否</v>
      </c>
      <c r="G1162" s="150" t="str">
        <f t="shared" si="55"/>
        <v>项</v>
      </c>
    </row>
    <row r="1163" ht="36" customHeight="1" spans="1:7">
      <c r="A1163" s="441">
        <v>2200108</v>
      </c>
      <c r="B1163" s="302" t="s">
        <v>1010</v>
      </c>
      <c r="C1163" s="303">
        <f>IFERROR(VLOOKUP(A1163,[3]表10支出预算!$A$4:$F$2222,5,FALSE),0)</f>
        <v>0</v>
      </c>
      <c r="D1163" s="303">
        <f>IFERROR(VLOOKUP(A1163,[3]表10支出预算!$A$4:$F$2222,6,FALSE),0)</f>
        <v>0</v>
      </c>
      <c r="E1163" s="442">
        <f t="shared" si="56"/>
        <v>0</v>
      </c>
      <c r="F1163" s="273" t="str">
        <f t="shared" si="54"/>
        <v>否</v>
      </c>
      <c r="G1163" s="150" t="str">
        <f t="shared" si="55"/>
        <v>项</v>
      </c>
    </row>
    <row r="1164" ht="36" customHeight="1" spans="1:7">
      <c r="A1164" s="441">
        <v>2200109</v>
      </c>
      <c r="B1164" s="302" t="s">
        <v>1011</v>
      </c>
      <c r="C1164" s="303">
        <f>IFERROR(VLOOKUP(A1164,[3]表10支出预算!$A$4:$F$2222,5,FALSE),0)</f>
        <v>10</v>
      </c>
      <c r="D1164" s="303">
        <f>IFERROR(VLOOKUP(A1164,[3]表10支出预算!$A$4:$F$2222,6,FALSE),0)</f>
        <v>0</v>
      </c>
      <c r="E1164" s="442">
        <f t="shared" si="56"/>
        <v>-1</v>
      </c>
      <c r="F1164" s="273" t="str">
        <f t="shared" si="54"/>
        <v>是</v>
      </c>
      <c r="G1164" s="150" t="str">
        <f t="shared" si="55"/>
        <v>项</v>
      </c>
    </row>
    <row r="1165" ht="36" customHeight="1" spans="1:7">
      <c r="A1165" s="441">
        <v>2200112</v>
      </c>
      <c r="B1165" s="302" t="s">
        <v>1012</v>
      </c>
      <c r="C1165" s="303">
        <f>IFERROR(VLOOKUP(A1165,[3]表10支出预算!$A$4:$F$2222,5,FALSE),0)</f>
        <v>1000</v>
      </c>
      <c r="D1165" s="303">
        <f>IFERROR(VLOOKUP(A1165,[3]表10支出预算!$A$4:$F$2222,6,FALSE),0)</f>
        <v>0</v>
      </c>
      <c r="E1165" s="442">
        <f t="shared" si="56"/>
        <v>-1</v>
      </c>
      <c r="F1165" s="273" t="str">
        <f t="shared" si="54"/>
        <v>是</v>
      </c>
      <c r="G1165" s="150" t="str">
        <f t="shared" si="55"/>
        <v>项</v>
      </c>
    </row>
    <row r="1166" ht="36" customHeight="1" spans="1:7">
      <c r="A1166" s="441">
        <v>2200113</v>
      </c>
      <c r="B1166" s="302" t="s">
        <v>1013</v>
      </c>
      <c r="C1166" s="303">
        <f>IFERROR(VLOOKUP(A1166,[3]表10支出预算!$A$4:$F$2222,5,FALSE),0)</f>
        <v>0</v>
      </c>
      <c r="D1166" s="303">
        <f>IFERROR(VLOOKUP(A1166,[3]表10支出预算!$A$4:$F$2222,6,FALSE),0)</f>
        <v>0</v>
      </c>
      <c r="E1166" s="442">
        <f t="shared" si="56"/>
        <v>0</v>
      </c>
      <c r="F1166" s="273" t="str">
        <f t="shared" si="54"/>
        <v>否</v>
      </c>
      <c r="G1166" s="150" t="str">
        <f t="shared" si="55"/>
        <v>项</v>
      </c>
    </row>
    <row r="1167" ht="36" customHeight="1" spans="1:7">
      <c r="A1167" s="441">
        <v>2200114</v>
      </c>
      <c r="B1167" s="302" t="s">
        <v>1014</v>
      </c>
      <c r="C1167" s="303">
        <f>IFERROR(VLOOKUP(A1167,[3]表10支出预算!$A$4:$F$2222,5,FALSE),0)</f>
        <v>0</v>
      </c>
      <c r="D1167" s="303">
        <f>IFERROR(VLOOKUP(A1167,[3]表10支出预算!$A$4:$F$2222,6,FALSE),0)</f>
        <v>0</v>
      </c>
      <c r="E1167" s="442">
        <f t="shared" si="56"/>
        <v>0</v>
      </c>
      <c r="F1167" s="273" t="str">
        <f t="shared" si="54"/>
        <v>否</v>
      </c>
      <c r="G1167" s="150" t="str">
        <f t="shared" si="55"/>
        <v>项</v>
      </c>
    </row>
    <row r="1168" ht="36" customHeight="1" spans="1:7">
      <c r="A1168" s="441">
        <v>2200115</v>
      </c>
      <c r="B1168" s="302" t="s">
        <v>1015</v>
      </c>
      <c r="C1168" s="303">
        <f>IFERROR(VLOOKUP(A1168,[3]表10支出预算!$A$4:$F$2222,5,FALSE),0)</f>
        <v>0</v>
      </c>
      <c r="D1168" s="303">
        <f>IFERROR(VLOOKUP(A1168,[3]表10支出预算!$A$4:$F$2222,6,FALSE),0)</f>
        <v>0</v>
      </c>
      <c r="E1168" s="442">
        <f t="shared" si="56"/>
        <v>0</v>
      </c>
      <c r="F1168" s="273" t="str">
        <f t="shared" si="54"/>
        <v>否</v>
      </c>
      <c r="G1168" s="150" t="str">
        <f t="shared" si="55"/>
        <v>项</v>
      </c>
    </row>
    <row r="1169" ht="36" customHeight="1" spans="1:7">
      <c r="A1169" s="441">
        <v>2200116</v>
      </c>
      <c r="B1169" s="302" t="s">
        <v>1016</v>
      </c>
      <c r="C1169" s="303">
        <f>IFERROR(VLOOKUP(A1169,[3]表10支出预算!$A$4:$F$2222,5,FALSE),0)</f>
        <v>0</v>
      </c>
      <c r="D1169" s="303">
        <f>IFERROR(VLOOKUP(A1169,[3]表10支出预算!$A$4:$F$2222,6,FALSE),0)</f>
        <v>0</v>
      </c>
      <c r="E1169" s="442">
        <f t="shared" si="56"/>
        <v>0</v>
      </c>
      <c r="F1169" s="273" t="str">
        <f t="shared" si="54"/>
        <v>否</v>
      </c>
      <c r="G1169" s="150" t="str">
        <f t="shared" si="55"/>
        <v>项</v>
      </c>
    </row>
    <row r="1170" ht="36" customHeight="1" spans="1:7">
      <c r="A1170" s="441">
        <v>2200119</v>
      </c>
      <c r="B1170" s="302" t="s">
        <v>1017</v>
      </c>
      <c r="C1170" s="303">
        <f>IFERROR(VLOOKUP(A1170,[3]表10支出预算!$A$4:$F$2222,5,FALSE),0)</f>
        <v>0</v>
      </c>
      <c r="D1170" s="303">
        <f>IFERROR(VLOOKUP(A1170,[3]表10支出预算!$A$4:$F$2222,6,FALSE),0)</f>
        <v>0</v>
      </c>
      <c r="E1170" s="442">
        <f t="shared" si="56"/>
        <v>0</v>
      </c>
      <c r="F1170" s="273" t="str">
        <f t="shared" si="54"/>
        <v>否</v>
      </c>
      <c r="G1170" s="150" t="str">
        <f t="shared" si="55"/>
        <v>项</v>
      </c>
    </row>
    <row r="1171" ht="36" customHeight="1" spans="1:7">
      <c r="A1171" s="441">
        <v>2200120</v>
      </c>
      <c r="B1171" s="302" t="s">
        <v>1018</v>
      </c>
      <c r="C1171" s="303">
        <f>IFERROR(VLOOKUP(A1171,[3]表10支出预算!$A$4:$F$2222,5,FALSE),0)</f>
        <v>0</v>
      </c>
      <c r="D1171" s="303">
        <f>IFERROR(VLOOKUP(A1171,[3]表10支出预算!$A$4:$F$2222,6,FALSE),0)</f>
        <v>0</v>
      </c>
      <c r="E1171" s="442">
        <f t="shared" si="56"/>
        <v>0</v>
      </c>
      <c r="F1171" s="273" t="str">
        <f t="shared" si="54"/>
        <v>否</v>
      </c>
      <c r="G1171" s="150" t="str">
        <f t="shared" si="55"/>
        <v>项</v>
      </c>
    </row>
    <row r="1172" ht="36" customHeight="1" spans="1:7">
      <c r="A1172" s="441">
        <v>2200121</v>
      </c>
      <c r="B1172" s="302" t="s">
        <v>1019</v>
      </c>
      <c r="C1172" s="303">
        <f>IFERROR(VLOOKUP(A1172,[3]表10支出预算!$A$4:$F$2222,5,FALSE),0)</f>
        <v>0</v>
      </c>
      <c r="D1172" s="303">
        <f>IFERROR(VLOOKUP(A1172,[3]表10支出预算!$A$4:$F$2222,6,FALSE),0)</f>
        <v>0</v>
      </c>
      <c r="E1172" s="442">
        <f t="shared" si="56"/>
        <v>0</v>
      </c>
      <c r="F1172" s="273" t="str">
        <f t="shared" si="54"/>
        <v>否</v>
      </c>
      <c r="G1172" s="150" t="str">
        <f t="shared" si="55"/>
        <v>项</v>
      </c>
    </row>
    <row r="1173" ht="36" customHeight="1" spans="1:7">
      <c r="A1173" s="441">
        <v>2200122</v>
      </c>
      <c r="B1173" s="302" t="s">
        <v>1020</v>
      </c>
      <c r="C1173" s="303">
        <f>IFERROR(VLOOKUP(A1173,[3]表10支出预算!$A$4:$F$2222,5,FALSE),0)</f>
        <v>0</v>
      </c>
      <c r="D1173" s="303">
        <f>IFERROR(VLOOKUP(A1173,[3]表10支出预算!$A$4:$F$2222,6,FALSE),0)</f>
        <v>0</v>
      </c>
      <c r="E1173" s="442">
        <f t="shared" si="56"/>
        <v>0</v>
      </c>
      <c r="F1173" s="273" t="str">
        <f t="shared" si="54"/>
        <v>否</v>
      </c>
      <c r="G1173" s="150" t="str">
        <f t="shared" si="55"/>
        <v>项</v>
      </c>
    </row>
    <row r="1174" ht="36" customHeight="1" spans="1:7">
      <c r="A1174" s="441">
        <v>2200123</v>
      </c>
      <c r="B1174" s="302" t="s">
        <v>1021</v>
      </c>
      <c r="C1174" s="303">
        <f>IFERROR(VLOOKUP(A1174,[3]表10支出预算!$A$4:$F$2222,5,FALSE),0)</f>
        <v>0</v>
      </c>
      <c r="D1174" s="303">
        <f>IFERROR(VLOOKUP(A1174,[3]表10支出预算!$A$4:$F$2222,6,FALSE),0)</f>
        <v>0</v>
      </c>
      <c r="E1174" s="442">
        <f t="shared" si="56"/>
        <v>0</v>
      </c>
      <c r="F1174" s="273" t="str">
        <f t="shared" si="54"/>
        <v>否</v>
      </c>
      <c r="G1174" s="150" t="str">
        <f t="shared" si="55"/>
        <v>项</v>
      </c>
    </row>
    <row r="1175" ht="36" customHeight="1" spans="1:7">
      <c r="A1175" s="441">
        <v>2200124</v>
      </c>
      <c r="B1175" s="302" t="s">
        <v>1022</v>
      </c>
      <c r="C1175" s="303">
        <f>IFERROR(VLOOKUP(A1175,[3]表10支出预算!$A$4:$F$2222,5,FALSE),0)</f>
        <v>0</v>
      </c>
      <c r="D1175" s="303">
        <f>IFERROR(VLOOKUP(A1175,[3]表10支出预算!$A$4:$F$2222,6,FALSE),0)</f>
        <v>0</v>
      </c>
      <c r="E1175" s="442">
        <f t="shared" si="56"/>
        <v>0</v>
      </c>
      <c r="F1175" s="273" t="str">
        <f t="shared" si="54"/>
        <v>否</v>
      </c>
      <c r="G1175" s="150" t="str">
        <f t="shared" si="55"/>
        <v>项</v>
      </c>
    </row>
    <row r="1176" ht="36" customHeight="1" spans="1:7">
      <c r="A1176" s="441">
        <v>2200125</v>
      </c>
      <c r="B1176" s="302" t="s">
        <v>1023</v>
      </c>
      <c r="C1176" s="303">
        <f>IFERROR(VLOOKUP(A1176,[3]表10支出预算!$A$4:$F$2222,5,FALSE),0)</f>
        <v>0</v>
      </c>
      <c r="D1176" s="303">
        <f>IFERROR(VLOOKUP(A1176,[3]表10支出预算!$A$4:$F$2222,6,FALSE),0)</f>
        <v>0</v>
      </c>
      <c r="E1176" s="442">
        <f t="shared" si="56"/>
        <v>0</v>
      </c>
      <c r="F1176" s="273" t="str">
        <f t="shared" si="54"/>
        <v>否</v>
      </c>
      <c r="G1176" s="150" t="str">
        <f t="shared" si="55"/>
        <v>项</v>
      </c>
    </row>
    <row r="1177" ht="36" customHeight="1" spans="1:7">
      <c r="A1177" s="441">
        <v>2200126</v>
      </c>
      <c r="B1177" s="302" t="s">
        <v>1024</v>
      </c>
      <c r="C1177" s="303">
        <f>IFERROR(VLOOKUP(A1177,[3]表10支出预算!$A$4:$F$2222,5,FALSE),0)</f>
        <v>0</v>
      </c>
      <c r="D1177" s="303">
        <f>IFERROR(VLOOKUP(A1177,[3]表10支出预算!$A$4:$F$2222,6,FALSE),0)</f>
        <v>0</v>
      </c>
      <c r="E1177" s="442">
        <f t="shared" si="56"/>
        <v>0</v>
      </c>
      <c r="F1177" s="273" t="str">
        <f t="shared" si="54"/>
        <v>否</v>
      </c>
      <c r="G1177" s="150" t="str">
        <f t="shared" si="55"/>
        <v>项</v>
      </c>
    </row>
    <row r="1178" ht="36" customHeight="1" spans="1:7">
      <c r="A1178" s="441">
        <v>2200127</v>
      </c>
      <c r="B1178" s="302" t="s">
        <v>1025</v>
      </c>
      <c r="C1178" s="303">
        <f>IFERROR(VLOOKUP(A1178,[3]表10支出预算!$A$4:$F$2222,5,FALSE),0)</f>
        <v>0</v>
      </c>
      <c r="D1178" s="303">
        <f>IFERROR(VLOOKUP(A1178,[3]表10支出预算!$A$4:$F$2222,6,FALSE),0)</f>
        <v>0</v>
      </c>
      <c r="E1178" s="442">
        <f t="shared" si="56"/>
        <v>0</v>
      </c>
      <c r="F1178" s="273" t="str">
        <f t="shared" si="54"/>
        <v>否</v>
      </c>
      <c r="G1178" s="150" t="str">
        <f t="shared" si="55"/>
        <v>项</v>
      </c>
    </row>
    <row r="1179" ht="36" customHeight="1" spans="1:7">
      <c r="A1179" s="441">
        <v>2200128</v>
      </c>
      <c r="B1179" s="302" t="s">
        <v>1026</v>
      </c>
      <c r="C1179" s="303">
        <f>IFERROR(VLOOKUP(A1179,[3]表10支出预算!$A$4:$F$2222,5,FALSE),0)</f>
        <v>0</v>
      </c>
      <c r="D1179" s="303">
        <f>IFERROR(VLOOKUP(A1179,[3]表10支出预算!$A$4:$F$2222,6,FALSE),0)</f>
        <v>0</v>
      </c>
      <c r="E1179" s="442">
        <f t="shared" si="56"/>
        <v>0</v>
      </c>
      <c r="F1179" s="273" t="str">
        <f t="shared" si="54"/>
        <v>否</v>
      </c>
      <c r="G1179" s="150" t="str">
        <f t="shared" si="55"/>
        <v>项</v>
      </c>
    </row>
    <row r="1180" ht="36" customHeight="1" spans="1:7">
      <c r="A1180" s="441">
        <v>2200129</v>
      </c>
      <c r="B1180" s="302" t="s">
        <v>1027</v>
      </c>
      <c r="C1180" s="303">
        <f>IFERROR(VLOOKUP(A1180,[3]表10支出预算!$A$4:$F$2222,5,FALSE),0)</f>
        <v>0</v>
      </c>
      <c r="D1180" s="303">
        <f>IFERROR(VLOOKUP(A1180,[3]表10支出预算!$A$4:$F$2222,6,FALSE),0)</f>
        <v>0</v>
      </c>
      <c r="E1180" s="442">
        <f t="shared" si="56"/>
        <v>0</v>
      </c>
      <c r="F1180" s="273" t="str">
        <f t="shared" si="54"/>
        <v>否</v>
      </c>
      <c r="G1180" s="150" t="str">
        <f t="shared" si="55"/>
        <v>项</v>
      </c>
    </row>
    <row r="1181" ht="36" customHeight="1" spans="1:7">
      <c r="A1181" s="441">
        <v>2200150</v>
      </c>
      <c r="B1181" s="302" t="s">
        <v>146</v>
      </c>
      <c r="C1181" s="303">
        <f>IFERROR(VLOOKUP(A1181,[3]表10支出预算!$A$4:$F$2222,5,FALSE),0)</f>
        <v>0</v>
      </c>
      <c r="D1181" s="303">
        <f>IFERROR(VLOOKUP(A1181,[3]表10支出预算!$A$4:$F$2222,6,FALSE),0)</f>
        <v>0</v>
      </c>
      <c r="E1181" s="442">
        <f t="shared" si="56"/>
        <v>0</v>
      </c>
      <c r="F1181" s="273" t="str">
        <f t="shared" si="54"/>
        <v>否</v>
      </c>
      <c r="G1181" s="150" t="str">
        <f t="shared" si="55"/>
        <v>项</v>
      </c>
    </row>
    <row r="1182" ht="36" customHeight="1" spans="1:7">
      <c r="A1182" s="441">
        <v>2200199</v>
      </c>
      <c r="B1182" s="302" t="s">
        <v>1028</v>
      </c>
      <c r="C1182" s="303">
        <f>IFERROR(VLOOKUP(A1182,[3]表10支出预算!$A$4:$F$2222,5,FALSE),0)</f>
        <v>758</v>
      </c>
      <c r="D1182" s="303">
        <f>IFERROR(VLOOKUP(A1182,[3]表10支出预算!$A$4:$F$2222,6,FALSE),0)</f>
        <v>1300</v>
      </c>
      <c r="E1182" s="442">
        <f t="shared" si="56"/>
        <v>0.715</v>
      </c>
      <c r="F1182" s="273" t="str">
        <f t="shared" si="54"/>
        <v>是</v>
      </c>
      <c r="G1182" s="150" t="str">
        <f t="shared" si="55"/>
        <v>项</v>
      </c>
    </row>
    <row r="1183" ht="36" customHeight="1" spans="1:7">
      <c r="A1183" s="440">
        <v>22005</v>
      </c>
      <c r="B1183" s="298" t="s">
        <v>1029</v>
      </c>
      <c r="C1183" s="299">
        <f>IFERROR(VLOOKUP(A1183,[3]表10支出预算!$A$4:$F$2222,5,FALSE),0)</f>
        <v>113</v>
      </c>
      <c r="D1183" s="299">
        <f>IFERROR(VLOOKUP(A1183,[3]表10支出预算!$A$4:$F$2222,6,FALSE),0)</f>
        <v>67</v>
      </c>
      <c r="E1183" s="300">
        <f t="shared" si="56"/>
        <v>-0.407</v>
      </c>
      <c r="F1183" s="273" t="str">
        <f t="shared" si="54"/>
        <v>是</v>
      </c>
      <c r="G1183" s="150" t="str">
        <f t="shared" si="55"/>
        <v>款</v>
      </c>
    </row>
    <row r="1184" ht="36" customHeight="1" spans="1:7">
      <c r="A1184" s="441">
        <v>2200501</v>
      </c>
      <c r="B1184" s="302" t="s">
        <v>137</v>
      </c>
      <c r="C1184" s="303">
        <f>IFERROR(VLOOKUP(A1184,[3]表10支出预算!$A$4:$F$2222,5,FALSE),0)</f>
        <v>17</v>
      </c>
      <c r="D1184" s="303">
        <f>IFERROR(VLOOKUP(A1184,[3]表10支出预算!$A$4:$F$2222,6,FALSE),0)</f>
        <v>17</v>
      </c>
      <c r="E1184" s="442">
        <f t="shared" si="56"/>
        <v>0</v>
      </c>
      <c r="F1184" s="273" t="str">
        <f t="shared" si="54"/>
        <v>是</v>
      </c>
      <c r="G1184" s="150" t="str">
        <f t="shared" si="55"/>
        <v>项</v>
      </c>
    </row>
    <row r="1185" ht="36" customHeight="1" spans="1:7">
      <c r="A1185" s="441">
        <v>2200502</v>
      </c>
      <c r="B1185" s="302" t="s">
        <v>138</v>
      </c>
      <c r="C1185" s="303">
        <f>IFERROR(VLOOKUP(A1185,[3]表10支出预算!$A$4:$F$2222,5,FALSE),0)</f>
        <v>0</v>
      </c>
      <c r="D1185" s="303">
        <f>IFERROR(VLOOKUP(A1185,[3]表10支出预算!$A$4:$F$2222,6,FALSE),0)</f>
        <v>0</v>
      </c>
      <c r="E1185" s="442">
        <f t="shared" si="56"/>
        <v>0</v>
      </c>
      <c r="F1185" s="273" t="str">
        <f t="shared" si="54"/>
        <v>否</v>
      </c>
      <c r="G1185" s="150" t="str">
        <f t="shared" si="55"/>
        <v>项</v>
      </c>
    </row>
    <row r="1186" ht="36" customHeight="1" spans="1:7">
      <c r="A1186" s="441">
        <v>2200503</v>
      </c>
      <c r="B1186" s="302" t="s">
        <v>139</v>
      </c>
      <c r="C1186" s="303">
        <f>IFERROR(VLOOKUP(A1186,[3]表10支出预算!$A$4:$F$2222,5,FALSE),0)</f>
        <v>0</v>
      </c>
      <c r="D1186" s="303">
        <f>IFERROR(VLOOKUP(A1186,[3]表10支出预算!$A$4:$F$2222,6,FALSE),0)</f>
        <v>0</v>
      </c>
      <c r="E1186" s="442">
        <f t="shared" si="56"/>
        <v>0</v>
      </c>
      <c r="F1186" s="273" t="str">
        <f t="shared" si="54"/>
        <v>否</v>
      </c>
      <c r="G1186" s="150" t="str">
        <f t="shared" si="55"/>
        <v>项</v>
      </c>
    </row>
    <row r="1187" ht="36" customHeight="1" spans="1:7">
      <c r="A1187" s="441">
        <v>2200504</v>
      </c>
      <c r="B1187" s="302" t="s">
        <v>1030</v>
      </c>
      <c r="C1187" s="303">
        <f>IFERROR(VLOOKUP(A1187,[3]表10支出预算!$A$4:$F$2222,5,FALSE),0)</f>
        <v>0</v>
      </c>
      <c r="D1187" s="303">
        <f>IFERROR(VLOOKUP(A1187,[3]表10支出预算!$A$4:$F$2222,6,FALSE),0)</f>
        <v>0</v>
      </c>
      <c r="E1187" s="442">
        <f t="shared" si="56"/>
        <v>0</v>
      </c>
      <c r="F1187" s="273" t="str">
        <f t="shared" si="54"/>
        <v>否</v>
      </c>
      <c r="G1187" s="150" t="str">
        <f t="shared" si="55"/>
        <v>项</v>
      </c>
    </row>
    <row r="1188" ht="36" customHeight="1" spans="1:7">
      <c r="A1188" s="441">
        <v>2200506</v>
      </c>
      <c r="B1188" s="302" t="s">
        <v>1031</v>
      </c>
      <c r="C1188" s="303">
        <f>IFERROR(VLOOKUP(A1188,[3]表10支出预算!$A$4:$F$2222,5,FALSE),0)</f>
        <v>0</v>
      </c>
      <c r="D1188" s="303">
        <f>IFERROR(VLOOKUP(A1188,[3]表10支出预算!$A$4:$F$2222,6,FALSE),0)</f>
        <v>0</v>
      </c>
      <c r="E1188" s="442">
        <f t="shared" si="56"/>
        <v>0</v>
      </c>
      <c r="F1188" s="273" t="str">
        <f t="shared" si="54"/>
        <v>否</v>
      </c>
      <c r="G1188" s="150" t="str">
        <f t="shared" si="55"/>
        <v>项</v>
      </c>
    </row>
    <row r="1189" ht="36" customHeight="1" spans="1:7">
      <c r="A1189" s="441">
        <v>2200507</v>
      </c>
      <c r="B1189" s="302" t="s">
        <v>1032</v>
      </c>
      <c r="C1189" s="303">
        <f>IFERROR(VLOOKUP(A1189,[3]表10支出预算!$A$4:$F$2222,5,FALSE),0)</f>
        <v>0</v>
      </c>
      <c r="D1189" s="303">
        <f>IFERROR(VLOOKUP(A1189,[3]表10支出预算!$A$4:$F$2222,6,FALSE),0)</f>
        <v>0</v>
      </c>
      <c r="E1189" s="442">
        <f t="shared" si="56"/>
        <v>0</v>
      </c>
      <c r="F1189" s="273" t="str">
        <f t="shared" si="54"/>
        <v>否</v>
      </c>
      <c r="G1189" s="150" t="str">
        <f t="shared" si="55"/>
        <v>项</v>
      </c>
    </row>
    <row r="1190" ht="36" customHeight="1" spans="1:7">
      <c r="A1190" s="441">
        <v>2200508</v>
      </c>
      <c r="B1190" s="302" t="s">
        <v>1033</v>
      </c>
      <c r="C1190" s="303">
        <f>IFERROR(VLOOKUP(A1190,[3]表10支出预算!$A$4:$F$2222,5,FALSE),0)</f>
        <v>0</v>
      </c>
      <c r="D1190" s="303">
        <f>IFERROR(VLOOKUP(A1190,[3]表10支出预算!$A$4:$F$2222,6,FALSE),0)</f>
        <v>0</v>
      </c>
      <c r="E1190" s="442">
        <f t="shared" si="56"/>
        <v>0</v>
      </c>
      <c r="F1190" s="273" t="str">
        <f t="shared" si="54"/>
        <v>否</v>
      </c>
      <c r="G1190" s="150" t="str">
        <f t="shared" si="55"/>
        <v>项</v>
      </c>
    </row>
    <row r="1191" ht="36" customHeight="1" spans="1:7">
      <c r="A1191" s="441">
        <v>2200509</v>
      </c>
      <c r="B1191" s="302" t="s">
        <v>1034</v>
      </c>
      <c r="C1191" s="303">
        <f>IFERROR(VLOOKUP(A1191,[3]表10支出预算!$A$4:$F$2222,5,FALSE),0)</f>
        <v>0</v>
      </c>
      <c r="D1191" s="303">
        <f>IFERROR(VLOOKUP(A1191,[3]表10支出预算!$A$4:$F$2222,6,FALSE),0)</f>
        <v>0</v>
      </c>
      <c r="E1191" s="442">
        <f t="shared" si="56"/>
        <v>0</v>
      </c>
      <c r="F1191" s="273" t="str">
        <f t="shared" si="54"/>
        <v>否</v>
      </c>
      <c r="G1191" s="150" t="str">
        <f t="shared" si="55"/>
        <v>项</v>
      </c>
    </row>
    <row r="1192" ht="36" customHeight="1" spans="1:7">
      <c r="A1192" s="441">
        <v>2200510</v>
      </c>
      <c r="B1192" s="302" t="s">
        <v>1035</v>
      </c>
      <c r="C1192" s="303">
        <f>IFERROR(VLOOKUP(A1192,[3]表10支出预算!$A$4:$F$2222,5,FALSE),0)</f>
        <v>0</v>
      </c>
      <c r="D1192" s="303">
        <f>IFERROR(VLOOKUP(A1192,[3]表10支出预算!$A$4:$F$2222,6,FALSE),0)</f>
        <v>0</v>
      </c>
      <c r="E1192" s="442">
        <f t="shared" si="56"/>
        <v>0</v>
      </c>
      <c r="F1192" s="273" t="str">
        <f t="shared" si="54"/>
        <v>否</v>
      </c>
      <c r="G1192" s="150" t="str">
        <f t="shared" si="55"/>
        <v>项</v>
      </c>
    </row>
    <row r="1193" ht="36" customHeight="1" spans="1:7">
      <c r="A1193" s="441">
        <v>2200511</v>
      </c>
      <c r="B1193" s="302" t="s">
        <v>1036</v>
      </c>
      <c r="C1193" s="303">
        <f>IFERROR(VLOOKUP(A1193,[3]表10支出预算!$A$4:$F$2222,5,FALSE),0)</f>
        <v>0</v>
      </c>
      <c r="D1193" s="303">
        <f>IFERROR(VLOOKUP(A1193,[3]表10支出预算!$A$4:$F$2222,6,FALSE),0)</f>
        <v>0</v>
      </c>
      <c r="E1193" s="442">
        <f t="shared" si="56"/>
        <v>0</v>
      </c>
      <c r="F1193" s="273" t="str">
        <f t="shared" si="54"/>
        <v>否</v>
      </c>
      <c r="G1193" s="150" t="str">
        <f t="shared" si="55"/>
        <v>项</v>
      </c>
    </row>
    <row r="1194" ht="36" customHeight="1" spans="1:7">
      <c r="A1194" s="441">
        <v>2200512</v>
      </c>
      <c r="B1194" s="302" t="s">
        <v>1037</v>
      </c>
      <c r="C1194" s="303">
        <f>IFERROR(VLOOKUP(A1194,[3]表10支出预算!$A$4:$F$2222,5,FALSE),0)</f>
        <v>0</v>
      </c>
      <c r="D1194" s="303">
        <f>IFERROR(VLOOKUP(A1194,[3]表10支出预算!$A$4:$F$2222,6,FALSE),0)</f>
        <v>0</v>
      </c>
      <c r="E1194" s="442">
        <f t="shared" si="56"/>
        <v>0</v>
      </c>
      <c r="F1194" s="273" t="str">
        <f t="shared" si="54"/>
        <v>否</v>
      </c>
      <c r="G1194" s="150" t="str">
        <f t="shared" si="55"/>
        <v>项</v>
      </c>
    </row>
    <row r="1195" ht="36" customHeight="1" spans="1:7">
      <c r="A1195" s="441">
        <v>2200513</v>
      </c>
      <c r="B1195" s="302" t="s">
        <v>1038</v>
      </c>
      <c r="C1195" s="303">
        <f>IFERROR(VLOOKUP(A1195,[3]表10支出预算!$A$4:$F$2222,5,FALSE),0)</f>
        <v>0</v>
      </c>
      <c r="D1195" s="303">
        <f>IFERROR(VLOOKUP(A1195,[3]表10支出预算!$A$4:$F$2222,6,FALSE),0)</f>
        <v>0</v>
      </c>
      <c r="E1195" s="442">
        <f t="shared" si="56"/>
        <v>0</v>
      </c>
      <c r="F1195" s="273" t="str">
        <f t="shared" si="54"/>
        <v>否</v>
      </c>
      <c r="G1195" s="150" t="str">
        <f t="shared" si="55"/>
        <v>项</v>
      </c>
    </row>
    <row r="1196" ht="36" customHeight="1" spans="1:7">
      <c r="A1196" s="441">
        <v>2200514</v>
      </c>
      <c r="B1196" s="302" t="s">
        <v>1039</v>
      </c>
      <c r="C1196" s="303">
        <f>IFERROR(VLOOKUP(A1196,[3]表10支出预算!$A$4:$F$2222,5,FALSE),0)</f>
        <v>0</v>
      </c>
      <c r="D1196" s="303">
        <f>IFERROR(VLOOKUP(A1196,[3]表10支出预算!$A$4:$F$2222,6,FALSE),0)</f>
        <v>0</v>
      </c>
      <c r="E1196" s="442">
        <f t="shared" si="56"/>
        <v>0</v>
      </c>
      <c r="F1196" s="273" t="str">
        <f t="shared" si="54"/>
        <v>否</v>
      </c>
      <c r="G1196" s="150" t="str">
        <f t="shared" si="55"/>
        <v>项</v>
      </c>
    </row>
    <row r="1197" ht="36" customHeight="1" spans="1:7">
      <c r="A1197" s="441">
        <v>2200599</v>
      </c>
      <c r="B1197" s="302" t="s">
        <v>1040</v>
      </c>
      <c r="C1197" s="303">
        <f>IFERROR(VLOOKUP(A1197,[3]表10支出预算!$A$4:$F$2222,5,FALSE),0)</f>
        <v>96</v>
      </c>
      <c r="D1197" s="303">
        <f>IFERROR(VLOOKUP(A1197,[3]表10支出预算!$A$4:$F$2222,6,FALSE),0)</f>
        <v>50</v>
      </c>
      <c r="E1197" s="442">
        <f t="shared" si="56"/>
        <v>-0.479</v>
      </c>
      <c r="F1197" s="273" t="str">
        <f t="shared" si="54"/>
        <v>是</v>
      </c>
      <c r="G1197" s="150" t="str">
        <f t="shared" si="55"/>
        <v>项</v>
      </c>
    </row>
    <row r="1198" ht="36" customHeight="1" spans="1:7">
      <c r="A1198" s="440">
        <v>22099</v>
      </c>
      <c r="B1198" s="298" t="s">
        <v>1041</v>
      </c>
      <c r="C1198" s="299">
        <f>IFERROR(VLOOKUP(A1198,[3]表10支出预算!$A$4:$F$2222,5,FALSE),0)</f>
        <v>0</v>
      </c>
      <c r="D1198" s="299">
        <f>IFERROR(VLOOKUP(A1198,[3]表10支出预算!$A$4:$F$2222,6,FALSE),0)</f>
        <v>25</v>
      </c>
      <c r="E1198" s="300">
        <f t="shared" si="56"/>
        <v>0</v>
      </c>
      <c r="F1198" s="273" t="str">
        <f t="shared" si="54"/>
        <v>是</v>
      </c>
      <c r="G1198" s="150" t="str">
        <f t="shared" si="55"/>
        <v>款</v>
      </c>
    </row>
    <row r="1199" ht="36" customHeight="1" spans="1:7">
      <c r="A1199" s="305">
        <v>2209999</v>
      </c>
      <c r="B1199" s="302" t="s">
        <v>1042</v>
      </c>
      <c r="C1199" s="303">
        <f>IFERROR(VLOOKUP(A1199,[3]表10支出预算!$A$4:$F$2222,5,FALSE),0)</f>
        <v>0</v>
      </c>
      <c r="D1199" s="303">
        <f>IFERROR(VLOOKUP(A1199,[3]表10支出预算!$A$4:$F$2222,6,FALSE),0)</f>
        <v>25</v>
      </c>
      <c r="E1199" s="442">
        <f t="shared" si="56"/>
        <v>0</v>
      </c>
      <c r="F1199" s="273" t="str">
        <f t="shared" si="54"/>
        <v>是</v>
      </c>
      <c r="G1199" s="150" t="str">
        <f t="shared" si="55"/>
        <v>项</v>
      </c>
    </row>
    <row r="1200" ht="36" customHeight="1" spans="1:7">
      <c r="A1200" s="308" t="s">
        <v>1043</v>
      </c>
      <c r="B1200" s="447" t="s">
        <v>277</v>
      </c>
      <c r="C1200" s="448">
        <f>IFERROR(VLOOKUP(A1200,[3]表10支出预算!$A$4:$F$2222,5,FALSE),0)</f>
        <v>0</v>
      </c>
      <c r="D1200" s="448">
        <f>IFERROR(VLOOKUP(A1200,[3]表10支出预算!$A$4:$F$2222,6,FALSE),0)</f>
        <v>0</v>
      </c>
      <c r="E1200" s="300">
        <f t="shared" si="56"/>
        <v>0</v>
      </c>
      <c r="F1200" s="273" t="str">
        <f t="shared" si="54"/>
        <v>否</v>
      </c>
      <c r="G1200" s="150" t="str">
        <f t="shared" si="55"/>
        <v>项</v>
      </c>
    </row>
    <row r="1201" ht="36" customHeight="1" spans="1:7">
      <c r="A1201" s="440">
        <v>221</v>
      </c>
      <c r="B1201" s="298" t="s">
        <v>105</v>
      </c>
      <c r="C1201" s="299">
        <f>IFERROR(VLOOKUP(A1201,[3]表10支出预算!$A$4:$F$2222,5,FALSE),0)</f>
        <v>12062</v>
      </c>
      <c r="D1201" s="299">
        <f>IFERROR(VLOOKUP(A1201,[3]表10支出预算!$A$4:$F$2222,6,FALSE),0)</f>
        <v>11821</v>
      </c>
      <c r="E1201" s="300">
        <f t="shared" si="56"/>
        <v>-0.02</v>
      </c>
      <c r="F1201" s="273" t="str">
        <f t="shared" si="54"/>
        <v>是</v>
      </c>
      <c r="G1201" s="150" t="str">
        <f t="shared" si="55"/>
        <v>类</v>
      </c>
    </row>
    <row r="1202" ht="36" customHeight="1" spans="1:7">
      <c r="A1202" s="440">
        <v>22101</v>
      </c>
      <c r="B1202" s="298" t="s">
        <v>1044</v>
      </c>
      <c r="C1202" s="299">
        <f>IFERROR(VLOOKUP(A1202,[3]表10支出预算!$A$4:$F$2222,5,FALSE),0)</f>
        <v>4142</v>
      </c>
      <c r="D1202" s="299">
        <f>IFERROR(VLOOKUP(A1202,[3]表10支出预算!$A$4:$F$2222,6,FALSE),0)</f>
        <v>3898</v>
      </c>
      <c r="E1202" s="300">
        <f t="shared" si="56"/>
        <v>-0.059</v>
      </c>
      <c r="F1202" s="273" t="str">
        <f t="shared" si="54"/>
        <v>是</v>
      </c>
      <c r="G1202" s="150" t="str">
        <f t="shared" si="55"/>
        <v>款</v>
      </c>
    </row>
    <row r="1203" ht="36" customHeight="1" spans="1:7">
      <c r="A1203" s="441">
        <v>2210101</v>
      </c>
      <c r="B1203" s="302" t="s">
        <v>1045</v>
      </c>
      <c r="C1203" s="303">
        <f>IFERROR(VLOOKUP(A1203,[3]表10支出预算!$A$4:$F$2222,5,FALSE),0)</f>
        <v>0</v>
      </c>
      <c r="D1203" s="303">
        <f>IFERROR(VLOOKUP(A1203,[3]表10支出预算!$A$4:$F$2222,6,FALSE),0)</f>
        <v>0</v>
      </c>
      <c r="E1203" s="442">
        <f t="shared" si="56"/>
        <v>0</v>
      </c>
      <c r="F1203" s="273" t="str">
        <f t="shared" si="54"/>
        <v>否</v>
      </c>
      <c r="G1203" s="150" t="str">
        <f t="shared" si="55"/>
        <v>项</v>
      </c>
    </row>
    <row r="1204" ht="36" customHeight="1" spans="1:7">
      <c r="A1204" s="441">
        <v>2210102</v>
      </c>
      <c r="B1204" s="302" t="s">
        <v>1046</v>
      </c>
      <c r="C1204" s="303">
        <f>IFERROR(VLOOKUP(A1204,[3]表10支出预算!$A$4:$F$2222,5,FALSE),0)</f>
        <v>0</v>
      </c>
      <c r="D1204" s="303">
        <f>IFERROR(VLOOKUP(A1204,[3]表10支出预算!$A$4:$F$2222,6,FALSE),0)</f>
        <v>0</v>
      </c>
      <c r="E1204" s="442">
        <f t="shared" si="56"/>
        <v>0</v>
      </c>
      <c r="F1204" s="273" t="str">
        <f t="shared" si="54"/>
        <v>否</v>
      </c>
      <c r="G1204" s="150" t="str">
        <f t="shared" si="55"/>
        <v>项</v>
      </c>
    </row>
    <row r="1205" ht="36" customHeight="1" spans="1:7">
      <c r="A1205" s="441">
        <v>2210103</v>
      </c>
      <c r="B1205" s="302" t="s">
        <v>1047</v>
      </c>
      <c r="C1205" s="303">
        <f>IFERROR(VLOOKUP(A1205,[3]表10支出预算!$A$4:$F$2222,5,FALSE),0)</f>
        <v>1942</v>
      </c>
      <c r="D1205" s="303">
        <f>IFERROR(VLOOKUP(A1205,[3]表10支出预算!$A$4:$F$2222,6,FALSE),0)</f>
        <v>1100</v>
      </c>
      <c r="E1205" s="442">
        <f t="shared" si="56"/>
        <v>-0.434</v>
      </c>
      <c r="F1205" s="273" t="str">
        <f t="shared" si="54"/>
        <v>是</v>
      </c>
      <c r="G1205" s="150" t="str">
        <f t="shared" si="55"/>
        <v>项</v>
      </c>
    </row>
    <row r="1206" ht="36" customHeight="1" spans="1:7">
      <c r="A1206" s="441">
        <v>2210104</v>
      </c>
      <c r="B1206" s="302" t="s">
        <v>1048</v>
      </c>
      <c r="C1206" s="303">
        <f>IFERROR(VLOOKUP(A1206,[3]表10支出预算!$A$4:$F$2222,5,FALSE),0)</f>
        <v>0</v>
      </c>
      <c r="D1206" s="303">
        <f>IFERROR(VLOOKUP(A1206,[3]表10支出预算!$A$4:$F$2222,6,FALSE),0)</f>
        <v>0</v>
      </c>
      <c r="E1206" s="442">
        <f t="shared" si="56"/>
        <v>0</v>
      </c>
      <c r="F1206" s="273" t="str">
        <f t="shared" si="54"/>
        <v>否</v>
      </c>
      <c r="G1206" s="150" t="str">
        <f t="shared" si="55"/>
        <v>项</v>
      </c>
    </row>
    <row r="1207" ht="36" customHeight="1" spans="1:7">
      <c r="A1207" s="441">
        <v>2210105</v>
      </c>
      <c r="B1207" s="302" t="s">
        <v>1049</v>
      </c>
      <c r="C1207" s="303">
        <f>IFERROR(VLOOKUP(A1207,[3]表10支出预算!$A$4:$F$2222,5,FALSE),0)</f>
        <v>1108</v>
      </c>
      <c r="D1207" s="303">
        <f>IFERROR(VLOOKUP(A1207,[3]表10支出预算!$A$4:$F$2222,6,FALSE),0)</f>
        <v>1309</v>
      </c>
      <c r="E1207" s="442">
        <f t="shared" si="56"/>
        <v>0.181</v>
      </c>
      <c r="F1207" s="273" t="str">
        <f t="shared" si="54"/>
        <v>是</v>
      </c>
      <c r="G1207" s="150" t="str">
        <f t="shared" si="55"/>
        <v>项</v>
      </c>
    </row>
    <row r="1208" ht="36" customHeight="1" spans="1:7">
      <c r="A1208" s="441">
        <v>2210106</v>
      </c>
      <c r="B1208" s="302" t="s">
        <v>1050</v>
      </c>
      <c r="C1208" s="303">
        <f>IFERROR(VLOOKUP(A1208,[3]表10支出预算!$A$4:$F$2222,5,FALSE),0)</f>
        <v>8</v>
      </c>
      <c r="D1208" s="303">
        <f>IFERROR(VLOOKUP(A1208,[3]表10支出预算!$A$4:$F$2222,6,FALSE),0)</f>
        <v>50</v>
      </c>
      <c r="E1208" s="442">
        <f t="shared" si="56"/>
        <v>5.25</v>
      </c>
      <c r="F1208" s="273" t="str">
        <f t="shared" si="54"/>
        <v>是</v>
      </c>
      <c r="G1208" s="150" t="str">
        <f t="shared" si="55"/>
        <v>项</v>
      </c>
    </row>
    <row r="1209" ht="36" customHeight="1" spans="1:7">
      <c r="A1209" s="441">
        <v>2210107</v>
      </c>
      <c r="B1209" s="302" t="s">
        <v>1051</v>
      </c>
      <c r="C1209" s="303">
        <f>IFERROR(VLOOKUP(A1209,[3]表10支出预算!$A$4:$F$2222,5,FALSE),0)</f>
        <v>0</v>
      </c>
      <c r="D1209" s="303">
        <f>IFERROR(VLOOKUP(A1209,[3]表10支出预算!$A$4:$F$2222,6,FALSE),0)</f>
        <v>0</v>
      </c>
      <c r="E1209" s="442">
        <f t="shared" si="56"/>
        <v>0</v>
      </c>
      <c r="F1209" s="273" t="str">
        <f t="shared" si="54"/>
        <v>否</v>
      </c>
      <c r="G1209" s="150" t="str">
        <f t="shared" si="55"/>
        <v>项</v>
      </c>
    </row>
    <row r="1210" ht="36" customHeight="1" spans="1:7">
      <c r="A1210" s="441">
        <v>2210108</v>
      </c>
      <c r="B1210" s="302" t="s">
        <v>1052</v>
      </c>
      <c r="C1210" s="303">
        <f>IFERROR(VLOOKUP(A1210,[3]表10支出预算!$A$4:$F$2222,5,FALSE),0)</f>
        <v>1084</v>
      </c>
      <c r="D1210" s="303">
        <f>IFERROR(VLOOKUP(A1210,[3]表10支出预算!$A$4:$F$2222,6,FALSE),0)</f>
        <v>1300</v>
      </c>
      <c r="E1210" s="442">
        <f t="shared" si="56"/>
        <v>0.199</v>
      </c>
      <c r="F1210" s="273" t="str">
        <f t="shared" si="54"/>
        <v>是</v>
      </c>
      <c r="G1210" s="150" t="str">
        <f t="shared" si="55"/>
        <v>项</v>
      </c>
    </row>
    <row r="1211" ht="36" customHeight="1" spans="1:7">
      <c r="A1211" s="441">
        <v>2210109</v>
      </c>
      <c r="B1211" s="302" t="s">
        <v>1053</v>
      </c>
      <c r="C1211" s="303">
        <f>IFERROR(VLOOKUP(A1211,[3]表10支出预算!$A$4:$F$2222,5,FALSE),0)</f>
        <v>0</v>
      </c>
      <c r="D1211" s="303">
        <f>IFERROR(VLOOKUP(A1211,[3]表10支出预算!$A$4:$F$2222,6,FALSE),0)</f>
        <v>0</v>
      </c>
      <c r="E1211" s="442">
        <f t="shared" si="56"/>
        <v>0</v>
      </c>
      <c r="F1211" s="273" t="str">
        <f t="shared" si="54"/>
        <v>否</v>
      </c>
      <c r="G1211" s="150" t="str">
        <f t="shared" si="55"/>
        <v>项</v>
      </c>
    </row>
    <row r="1212" ht="36" customHeight="1" spans="1:7">
      <c r="A1212" s="441">
        <v>2210199</v>
      </c>
      <c r="B1212" s="302" t="s">
        <v>1054</v>
      </c>
      <c r="C1212" s="303">
        <f>IFERROR(VLOOKUP(A1212,[3]表10支出预算!$A$4:$F$2222,5,FALSE),0)</f>
        <v>0</v>
      </c>
      <c r="D1212" s="303">
        <f>IFERROR(VLOOKUP(A1212,[3]表10支出预算!$A$4:$F$2222,6,FALSE),0)</f>
        <v>100</v>
      </c>
      <c r="E1212" s="442">
        <f t="shared" si="56"/>
        <v>0</v>
      </c>
      <c r="F1212" s="273" t="str">
        <f t="shared" si="54"/>
        <v>是</v>
      </c>
      <c r="G1212" s="150" t="str">
        <f t="shared" si="55"/>
        <v>项</v>
      </c>
    </row>
    <row r="1213" ht="36" customHeight="1" spans="1:7">
      <c r="A1213" s="440">
        <v>22102</v>
      </c>
      <c r="B1213" s="298" t="s">
        <v>1055</v>
      </c>
      <c r="C1213" s="299">
        <f>IFERROR(VLOOKUP(A1213,[3]表10支出预算!$A$4:$F$2222,5,FALSE),0)</f>
        <v>7920</v>
      </c>
      <c r="D1213" s="299">
        <f>IFERROR(VLOOKUP(A1213,[3]表10支出预算!$A$4:$F$2222,6,FALSE),0)</f>
        <v>7923</v>
      </c>
      <c r="E1213" s="300">
        <f t="shared" si="56"/>
        <v>0</v>
      </c>
      <c r="F1213" s="273" t="str">
        <f t="shared" si="54"/>
        <v>是</v>
      </c>
      <c r="G1213" s="150" t="str">
        <f t="shared" si="55"/>
        <v>款</v>
      </c>
    </row>
    <row r="1214" ht="36" customHeight="1" spans="1:7">
      <c r="A1214" s="441">
        <v>2210201</v>
      </c>
      <c r="B1214" s="302" t="s">
        <v>1056</v>
      </c>
      <c r="C1214" s="303">
        <f>IFERROR(VLOOKUP(A1214,[3]表10支出预算!$A$4:$F$2222,5,FALSE),0)</f>
        <v>7920</v>
      </c>
      <c r="D1214" s="303">
        <f>IFERROR(VLOOKUP(A1214,[3]表10支出预算!$A$4:$F$2222,6,FALSE),0)</f>
        <v>7923</v>
      </c>
      <c r="E1214" s="442">
        <f t="shared" si="56"/>
        <v>0</v>
      </c>
      <c r="F1214" s="273" t="str">
        <f t="shared" si="54"/>
        <v>是</v>
      </c>
      <c r="G1214" s="150" t="str">
        <f t="shared" si="55"/>
        <v>项</v>
      </c>
    </row>
    <row r="1215" ht="36" customHeight="1" spans="1:7">
      <c r="A1215" s="441">
        <v>2210202</v>
      </c>
      <c r="B1215" s="302" t="s">
        <v>1057</v>
      </c>
      <c r="C1215" s="303">
        <f>IFERROR(VLOOKUP(A1215,[3]表10支出预算!$A$4:$F$2222,5,FALSE),0)</f>
        <v>0</v>
      </c>
      <c r="D1215" s="303">
        <f>IFERROR(VLOOKUP(A1215,[3]表10支出预算!$A$4:$F$2222,6,FALSE),0)</f>
        <v>0</v>
      </c>
      <c r="E1215" s="442">
        <f t="shared" si="56"/>
        <v>0</v>
      </c>
      <c r="F1215" s="273" t="str">
        <f t="shared" si="54"/>
        <v>否</v>
      </c>
      <c r="G1215" s="150" t="str">
        <f t="shared" si="55"/>
        <v>项</v>
      </c>
    </row>
    <row r="1216" ht="36" customHeight="1" spans="1:7">
      <c r="A1216" s="441">
        <v>2210203</v>
      </c>
      <c r="B1216" s="302" t="s">
        <v>1058</v>
      </c>
      <c r="C1216" s="303">
        <f>IFERROR(VLOOKUP(A1216,[3]表10支出预算!$A$4:$F$2222,5,FALSE),0)</f>
        <v>0</v>
      </c>
      <c r="D1216" s="303">
        <f>IFERROR(VLOOKUP(A1216,[3]表10支出预算!$A$4:$F$2222,6,FALSE),0)</f>
        <v>0</v>
      </c>
      <c r="E1216" s="442">
        <f t="shared" si="56"/>
        <v>0</v>
      </c>
      <c r="F1216" s="273" t="str">
        <f t="shared" si="54"/>
        <v>否</v>
      </c>
      <c r="G1216" s="150" t="str">
        <f t="shared" si="55"/>
        <v>项</v>
      </c>
    </row>
    <row r="1217" ht="36" customHeight="1" spans="1:7">
      <c r="A1217" s="440">
        <v>22103</v>
      </c>
      <c r="B1217" s="298" t="s">
        <v>1059</v>
      </c>
      <c r="C1217" s="299">
        <f>IFERROR(VLOOKUP(A1217,[3]表10支出预算!$A$4:$F$2222,5,FALSE),0)</f>
        <v>0</v>
      </c>
      <c r="D1217" s="299">
        <f>IFERROR(VLOOKUP(A1217,[3]表10支出预算!$A$4:$F$2222,6,FALSE),0)</f>
        <v>0</v>
      </c>
      <c r="E1217" s="300">
        <f t="shared" si="56"/>
        <v>0</v>
      </c>
      <c r="F1217" s="273" t="str">
        <f t="shared" si="54"/>
        <v>否</v>
      </c>
      <c r="G1217" s="150" t="str">
        <f t="shared" si="55"/>
        <v>款</v>
      </c>
    </row>
    <row r="1218" ht="36" customHeight="1" spans="1:7">
      <c r="A1218" s="441">
        <v>2210301</v>
      </c>
      <c r="B1218" s="302" t="s">
        <v>1060</v>
      </c>
      <c r="C1218" s="303">
        <f>IFERROR(VLOOKUP(A1218,[3]表10支出预算!$A$4:$F$2222,5,FALSE),0)</f>
        <v>0</v>
      </c>
      <c r="D1218" s="303">
        <f>IFERROR(VLOOKUP(A1218,[3]表10支出预算!$A$4:$F$2222,6,FALSE),0)</f>
        <v>0</v>
      </c>
      <c r="E1218" s="442">
        <f t="shared" si="56"/>
        <v>0</v>
      </c>
      <c r="F1218" s="273" t="str">
        <f t="shared" si="54"/>
        <v>否</v>
      </c>
      <c r="G1218" s="150" t="str">
        <f t="shared" si="55"/>
        <v>项</v>
      </c>
    </row>
    <row r="1219" ht="36" customHeight="1" spans="1:7">
      <c r="A1219" s="441">
        <v>2210302</v>
      </c>
      <c r="B1219" s="302" t="s">
        <v>1061</v>
      </c>
      <c r="C1219" s="303">
        <f>IFERROR(VLOOKUP(A1219,[3]表10支出预算!$A$4:$F$2222,5,FALSE),0)</f>
        <v>0</v>
      </c>
      <c r="D1219" s="303">
        <f>IFERROR(VLOOKUP(A1219,[3]表10支出预算!$A$4:$F$2222,6,FALSE),0)</f>
        <v>0</v>
      </c>
      <c r="E1219" s="442">
        <f t="shared" si="56"/>
        <v>0</v>
      </c>
      <c r="F1219" s="273" t="str">
        <f t="shared" si="54"/>
        <v>否</v>
      </c>
      <c r="G1219" s="150" t="str">
        <f t="shared" si="55"/>
        <v>项</v>
      </c>
    </row>
    <row r="1220" ht="36" customHeight="1" spans="1:7">
      <c r="A1220" s="441">
        <v>2210399</v>
      </c>
      <c r="B1220" s="302" t="s">
        <v>1062</v>
      </c>
      <c r="C1220" s="303">
        <f>IFERROR(VLOOKUP(A1220,[3]表10支出预算!$A$4:$F$2222,5,FALSE),0)</f>
        <v>0</v>
      </c>
      <c r="D1220" s="303">
        <f>IFERROR(VLOOKUP(A1220,[3]表10支出预算!$A$4:$F$2222,6,FALSE),0)</f>
        <v>0</v>
      </c>
      <c r="E1220" s="442">
        <f t="shared" si="56"/>
        <v>0</v>
      </c>
      <c r="F1220" s="273" t="str">
        <f t="shared" ref="F1220:F1283" si="57">IF(LEN(A1220)=3,"是",IF(B1220&lt;&gt;"",IF(SUM(C1220:D1220)&lt;&gt;0,"是","否"),"是"))</f>
        <v>否</v>
      </c>
      <c r="G1220" s="150" t="str">
        <f t="shared" ref="G1220:G1283" si="58">IF(LEN(A1220)=3,"类",IF(LEN(A1220)=5,"款","项"))</f>
        <v>项</v>
      </c>
    </row>
    <row r="1221" ht="36" customHeight="1" spans="1:7">
      <c r="A1221" s="446" t="s">
        <v>1063</v>
      </c>
      <c r="B1221" s="447" t="s">
        <v>277</v>
      </c>
      <c r="C1221" s="448">
        <f>IFERROR(VLOOKUP(A1221,[3]表10支出预算!$A$4:$F$2222,5,FALSE),0)</f>
        <v>0</v>
      </c>
      <c r="D1221" s="448">
        <f>IFERROR(VLOOKUP(A1221,[3]表10支出预算!$A$4:$F$2222,6,FALSE),0)</f>
        <v>0</v>
      </c>
      <c r="E1221" s="300">
        <f t="shared" ref="E1221:E1284" si="59">IF(C1221=0,0,(D1221-C1221)/C1221)</f>
        <v>0</v>
      </c>
      <c r="F1221" s="273" t="str">
        <f t="shared" si="57"/>
        <v>否</v>
      </c>
      <c r="G1221" s="150" t="str">
        <f t="shared" si="58"/>
        <v>项</v>
      </c>
    </row>
    <row r="1222" ht="36" customHeight="1" spans="1:7">
      <c r="A1222" s="440">
        <v>222</v>
      </c>
      <c r="B1222" s="298" t="s">
        <v>107</v>
      </c>
      <c r="C1222" s="299">
        <f>IFERROR(VLOOKUP(A1222,[3]表10支出预算!$A$4:$F$2222,5,FALSE),0)</f>
        <v>280</v>
      </c>
      <c r="D1222" s="299">
        <f>IFERROR(VLOOKUP(A1222,[3]表10支出预算!$A$4:$F$2222,6,FALSE),0)</f>
        <v>100</v>
      </c>
      <c r="E1222" s="300">
        <f t="shared" si="59"/>
        <v>-0.643</v>
      </c>
      <c r="F1222" s="273" t="str">
        <f t="shared" si="57"/>
        <v>是</v>
      </c>
      <c r="G1222" s="150" t="str">
        <f t="shared" si="58"/>
        <v>类</v>
      </c>
    </row>
    <row r="1223" ht="36" customHeight="1" spans="1:7">
      <c r="A1223" s="440">
        <v>22201</v>
      </c>
      <c r="B1223" s="298" t="s">
        <v>1064</v>
      </c>
      <c r="C1223" s="299">
        <f>IFERROR(VLOOKUP(A1223,[3]表10支出预算!$A$4:$F$2222,5,FALSE),0)</f>
        <v>280</v>
      </c>
      <c r="D1223" s="299">
        <f>IFERROR(VLOOKUP(A1223,[3]表10支出预算!$A$4:$F$2222,6,FALSE),0)</f>
        <v>0</v>
      </c>
      <c r="E1223" s="300">
        <f t="shared" si="59"/>
        <v>-1</v>
      </c>
      <c r="F1223" s="273" t="str">
        <f t="shared" si="57"/>
        <v>是</v>
      </c>
      <c r="G1223" s="150" t="str">
        <f t="shared" si="58"/>
        <v>款</v>
      </c>
    </row>
    <row r="1224" ht="36" customHeight="1" spans="1:7">
      <c r="A1224" s="441">
        <v>2220101</v>
      </c>
      <c r="B1224" s="302" t="s">
        <v>137</v>
      </c>
      <c r="C1224" s="303">
        <f>IFERROR(VLOOKUP(A1224,[3]表10支出预算!$A$4:$F$2222,5,FALSE),0)</f>
        <v>0</v>
      </c>
      <c r="D1224" s="303">
        <f>IFERROR(VLOOKUP(A1224,[3]表10支出预算!$A$4:$F$2222,6,FALSE),0)</f>
        <v>0</v>
      </c>
      <c r="E1224" s="442">
        <f t="shared" si="59"/>
        <v>0</v>
      </c>
      <c r="F1224" s="273" t="str">
        <f t="shared" si="57"/>
        <v>否</v>
      </c>
      <c r="G1224" s="150" t="str">
        <f t="shared" si="58"/>
        <v>项</v>
      </c>
    </row>
    <row r="1225" ht="36" customHeight="1" spans="1:7">
      <c r="A1225" s="441">
        <v>2220102</v>
      </c>
      <c r="B1225" s="302" t="s">
        <v>138</v>
      </c>
      <c r="C1225" s="303">
        <f>IFERROR(VLOOKUP(A1225,[3]表10支出预算!$A$4:$F$2222,5,FALSE),0)</f>
        <v>0</v>
      </c>
      <c r="D1225" s="303">
        <f>IFERROR(VLOOKUP(A1225,[3]表10支出预算!$A$4:$F$2222,6,FALSE),0)</f>
        <v>0</v>
      </c>
      <c r="E1225" s="442">
        <f t="shared" si="59"/>
        <v>0</v>
      </c>
      <c r="F1225" s="273" t="str">
        <f t="shared" si="57"/>
        <v>否</v>
      </c>
      <c r="G1225" s="150" t="str">
        <f t="shared" si="58"/>
        <v>项</v>
      </c>
    </row>
    <row r="1226" ht="36" customHeight="1" spans="1:7">
      <c r="A1226" s="441">
        <v>2220103</v>
      </c>
      <c r="B1226" s="302" t="s">
        <v>139</v>
      </c>
      <c r="C1226" s="303">
        <f>IFERROR(VLOOKUP(A1226,[3]表10支出预算!$A$4:$F$2222,5,FALSE),0)</f>
        <v>0</v>
      </c>
      <c r="D1226" s="303">
        <f>IFERROR(VLOOKUP(A1226,[3]表10支出预算!$A$4:$F$2222,6,FALSE),0)</f>
        <v>0</v>
      </c>
      <c r="E1226" s="442">
        <f t="shared" si="59"/>
        <v>0</v>
      </c>
      <c r="F1226" s="273" t="str">
        <f t="shared" si="57"/>
        <v>否</v>
      </c>
      <c r="G1226" s="150" t="str">
        <f t="shared" si="58"/>
        <v>项</v>
      </c>
    </row>
    <row r="1227" ht="36" customHeight="1" spans="1:7">
      <c r="A1227" s="441">
        <v>2220104</v>
      </c>
      <c r="B1227" s="302" t="s">
        <v>1065</v>
      </c>
      <c r="C1227" s="303">
        <f>IFERROR(VLOOKUP(A1227,[3]表10支出预算!$A$4:$F$2222,5,FALSE),0)</f>
        <v>0</v>
      </c>
      <c r="D1227" s="303">
        <f>IFERROR(VLOOKUP(A1227,[3]表10支出预算!$A$4:$F$2222,6,FALSE),0)</f>
        <v>0</v>
      </c>
      <c r="E1227" s="442">
        <f t="shared" si="59"/>
        <v>0</v>
      </c>
      <c r="F1227" s="273" t="str">
        <f t="shared" si="57"/>
        <v>否</v>
      </c>
      <c r="G1227" s="150" t="str">
        <f t="shared" si="58"/>
        <v>项</v>
      </c>
    </row>
    <row r="1228" ht="36" customHeight="1" spans="1:7">
      <c r="A1228" s="441">
        <v>2220105</v>
      </c>
      <c r="B1228" s="302" t="s">
        <v>1066</v>
      </c>
      <c r="C1228" s="303">
        <f>IFERROR(VLOOKUP(A1228,[3]表10支出预算!$A$4:$F$2222,5,FALSE),0)</f>
        <v>0</v>
      </c>
      <c r="D1228" s="303">
        <f>IFERROR(VLOOKUP(A1228,[3]表10支出预算!$A$4:$F$2222,6,FALSE),0)</f>
        <v>0</v>
      </c>
      <c r="E1228" s="442">
        <f t="shared" si="59"/>
        <v>0</v>
      </c>
      <c r="F1228" s="273" t="str">
        <f t="shared" si="57"/>
        <v>否</v>
      </c>
      <c r="G1228" s="150" t="str">
        <f t="shared" si="58"/>
        <v>项</v>
      </c>
    </row>
    <row r="1229" ht="36" customHeight="1" spans="1:7">
      <c r="A1229" s="441">
        <v>2220106</v>
      </c>
      <c r="B1229" s="302" t="s">
        <v>1067</v>
      </c>
      <c r="C1229" s="303">
        <f>IFERROR(VLOOKUP(A1229,[3]表10支出预算!$A$4:$F$2222,5,FALSE),0)</f>
        <v>0</v>
      </c>
      <c r="D1229" s="303">
        <f>IFERROR(VLOOKUP(A1229,[3]表10支出预算!$A$4:$F$2222,6,FALSE),0)</f>
        <v>0</v>
      </c>
      <c r="E1229" s="442">
        <f t="shared" si="59"/>
        <v>0</v>
      </c>
      <c r="F1229" s="273" t="str">
        <f t="shared" si="57"/>
        <v>否</v>
      </c>
      <c r="G1229" s="150" t="str">
        <f t="shared" si="58"/>
        <v>项</v>
      </c>
    </row>
    <row r="1230" ht="36" customHeight="1" spans="1:7">
      <c r="A1230" s="441">
        <v>2220107</v>
      </c>
      <c r="B1230" s="302" t="s">
        <v>1068</v>
      </c>
      <c r="C1230" s="303">
        <f>IFERROR(VLOOKUP(A1230,[3]表10支出预算!$A$4:$F$2222,5,FALSE),0)</f>
        <v>0</v>
      </c>
      <c r="D1230" s="303">
        <f>IFERROR(VLOOKUP(A1230,[3]表10支出预算!$A$4:$F$2222,6,FALSE),0)</f>
        <v>0</v>
      </c>
      <c r="E1230" s="442">
        <f t="shared" si="59"/>
        <v>0</v>
      </c>
      <c r="F1230" s="273" t="str">
        <f t="shared" si="57"/>
        <v>否</v>
      </c>
      <c r="G1230" s="150" t="str">
        <f t="shared" si="58"/>
        <v>项</v>
      </c>
    </row>
    <row r="1231" ht="36" customHeight="1" spans="1:7">
      <c r="A1231" s="441">
        <v>2220112</v>
      </c>
      <c r="B1231" s="302" t="s">
        <v>1069</v>
      </c>
      <c r="C1231" s="303">
        <f>IFERROR(VLOOKUP(A1231,[3]表10支出预算!$A$4:$F$2222,5,FALSE),0)</f>
        <v>0</v>
      </c>
      <c r="D1231" s="303">
        <f>IFERROR(VLOOKUP(A1231,[3]表10支出预算!$A$4:$F$2222,6,FALSE),0)</f>
        <v>0</v>
      </c>
      <c r="E1231" s="442">
        <f t="shared" si="59"/>
        <v>0</v>
      </c>
      <c r="F1231" s="273" t="str">
        <f t="shared" si="57"/>
        <v>否</v>
      </c>
      <c r="G1231" s="150" t="str">
        <f t="shared" si="58"/>
        <v>项</v>
      </c>
    </row>
    <row r="1232" ht="36" customHeight="1" spans="1:7">
      <c r="A1232" s="441">
        <v>2220113</v>
      </c>
      <c r="B1232" s="302" t="s">
        <v>1070</v>
      </c>
      <c r="C1232" s="303">
        <f>IFERROR(VLOOKUP(A1232,[3]表10支出预算!$A$4:$F$2222,5,FALSE),0)</f>
        <v>0</v>
      </c>
      <c r="D1232" s="303">
        <f>IFERROR(VLOOKUP(A1232,[3]表10支出预算!$A$4:$F$2222,6,FALSE),0)</f>
        <v>0</v>
      </c>
      <c r="E1232" s="442">
        <f t="shared" si="59"/>
        <v>0</v>
      </c>
      <c r="F1232" s="273" t="str">
        <f t="shared" si="57"/>
        <v>否</v>
      </c>
      <c r="G1232" s="150" t="str">
        <f t="shared" si="58"/>
        <v>项</v>
      </c>
    </row>
    <row r="1233" ht="36" customHeight="1" spans="1:7">
      <c r="A1233" s="441">
        <v>2220114</v>
      </c>
      <c r="B1233" s="302" t="s">
        <v>1071</v>
      </c>
      <c r="C1233" s="303">
        <f>IFERROR(VLOOKUP(A1233,[3]表10支出预算!$A$4:$F$2222,5,FALSE),0)</f>
        <v>0</v>
      </c>
      <c r="D1233" s="303">
        <f>IFERROR(VLOOKUP(A1233,[3]表10支出预算!$A$4:$F$2222,6,FALSE),0)</f>
        <v>0</v>
      </c>
      <c r="E1233" s="442">
        <f t="shared" si="59"/>
        <v>0</v>
      </c>
      <c r="F1233" s="273" t="str">
        <f t="shared" si="57"/>
        <v>否</v>
      </c>
      <c r="G1233" s="150" t="str">
        <f t="shared" si="58"/>
        <v>项</v>
      </c>
    </row>
    <row r="1234" ht="36" customHeight="1" spans="1:7">
      <c r="A1234" s="441">
        <v>2220115</v>
      </c>
      <c r="B1234" s="302" t="s">
        <v>1072</v>
      </c>
      <c r="C1234" s="303">
        <f>IFERROR(VLOOKUP(A1234,[3]表10支出预算!$A$4:$F$2222,5,FALSE),0)</f>
        <v>280</v>
      </c>
      <c r="D1234" s="303">
        <f>IFERROR(VLOOKUP(A1234,[3]表10支出预算!$A$4:$F$2222,6,FALSE),0)</f>
        <v>0</v>
      </c>
      <c r="E1234" s="442">
        <f t="shared" si="59"/>
        <v>-1</v>
      </c>
      <c r="F1234" s="273" t="str">
        <f t="shared" si="57"/>
        <v>是</v>
      </c>
      <c r="G1234" s="150" t="str">
        <f t="shared" si="58"/>
        <v>项</v>
      </c>
    </row>
    <row r="1235" ht="36" customHeight="1" spans="1:7">
      <c r="A1235" s="441">
        <v>2220118</v>
      </c>
      <c r="B1235" s="302" t="s">
        <v>1073</v>
      </c>
      <c r="C1235" s="303">
        <f>IFERROR(VLOOKUP(A1235,[3]表10支出预算!$A$4:$F$2222,5,FALSE),0)</f>
        <v>0</v>
      </c>
      <c r="D1235" s="303">
        <f>IFERROR(VLOOKUP(A1235,[3]表10支出预算!$A$4:$F$2222,6,FALSE),0)</f>
        <v>0</v>
      </c>
      <c r="E1235" s="442">
        <f t="shared" si="59"/>
        <v>0</v>
      </c>
      <c r="F1235" s="273" t="str">
        <f t="shared" si="57"/>
        <v>否</v>
      </c>
      <c r="G1235" s="150" t="str">
        <f t="shared" si="58"/>
        <v>项</v>
      </c>
    </row>
    <row r="1236" ht="36" customHeight="1" spans="1:7">
      <c r="A1236" s="444">
        <v>2220119</v>
      </c>
      <c r="B1236" s="459" t="s">
        <v>1074</v>
      </c>
      <c r="C1236" s="303">
        <f>IFERROR(VLOOKUP(A1236,[3]表10支出预算!$A$4:$F$2222,5,FALSE),0)</f>
        <v>0</v>
      </c>
      <c r="D1236" s="303">
        <f>IFERROR(VLOOKUP(A1236,[3]表10支出预算!$A$4:$F$2222,6,FALSE),0)</f>
        <v>0</v>
      </c>
      <c r="E1236" s="442">
        <f t="shared" si="59"/>
        <v>0</v>
      </c>
      <c r="F1236" s="273" t="str">
        <f t="shared" si="57"/>
        <v>否</v>
      </c>
      <c r="G1236" s="150" t="str">
        <f t="shared" si="58"/>
        <v>项</v>
      </c>
    </row>
    <row r="1237" ht="36" customHeight="1" spans="1:7">
      <c r="A1237" s="444">
        <v>2220120</v>
      </c>
      <c r="B1237" s="459" t="s">
        <v>1075</v>
      </c>
      <c r="C1237" s="303">
        <f>IFERROR(VLOOKUP(A1237,[3]表10支出预算!$A$4:$F$2222,5,FALSE),0)</f>
        <v>0</v>
      </c>
      <c r="D1237" s="303">
        <f>IFERROR(VLOOKUP(A1237,[3]表10支出预算!$A$4:$F$2222,6,FALSE),0)</f>
        <v>0</v>
      </c>
      <c r="E1237" s="442">
        <f t="shared" si="59"/>
        <v>0</v>
      </c>
      <c r="F1237" s="273" t="str">
        <f t="shared" si="57"/>
        <v>否</v>
      </c>
      <c r="G1237" s="150" t="str">
        <f t="shared" si="58"/>
        <v>项</v>
      </c>
    </row>
    <row r="1238" ht="36" customHeight="1" spans="1:7">
      <c r="A1238" s="444">
        <v>2220121</v>
      </c>
      <c r="B1238" s="459" t="s">
        <v>1076</v>
      </c>
      <c r="C1238" s="303">
        <f>IFERROR(VLOOKUP(A1238,[3]表10支出预算!$A$4:$F$2222,5,FALSE),0)</f>
        <v>0</v>
      </c>
      <c r="D1238" s="303">
        <f>IFERROR(VLOOKUP(A1238,[3]表10支出预算!$A$4:$F$2222,6,FALSE),0)</f>
        <v>0</v>
      </c>
      <c r="E1238" s="442">
        <f t="shared" si="59"/>
        <v>0</v>
      </c>
      <c r="F1238" s="273" t="str">
        <f t="shared" si="57"/>
        <v>否</v>
      </c>
      <c r="G1238" s="150" t="str">
        <f t="shared" si="58"/>
        <v>项</v>
      </c>
    </row>
    <row r="1239" ht="36" customHeight="1" spans="1:7">
      <c r="A1239" s="441">
        <v>2220150</v>
      </c>
      <c r="B1239" s="302" t="s">
        <v>146</v>
      </c>
      <c r="C1239" s="303">
        <f>IFERROR(VLOOKUP(A1239,[3]表10支出预算!$A$4:$F$2222,5,FALSE),0)</f>
        <v>0</v>
      </c>
      <c r="D1239" s="303">
        <f>IFERROR(VLOOKUP(A1239,[3]表10支出预算!$A$4:$F$2222,6,FALSE),0)</f>
        <v>0</v>
      </c>
      <c r="E1239" s="442">
        <f t="shared" si="59"/>
        <v>0</v>
      </c>
      <c r="F1239" s="273" t="str">
        <f t="shared" si="57"/>
        <v>否</v>
      </c>
      <c r="G1239" s="150" t="str">
        <f t="shared" si="58"/>
        <v>项</v>
      </c>
    </row>
    <row r="1240" ht="36" customHeight="1" spans="1:7">
      <c r="A1240" s="441">
        <v>2220199</v>
      </c>
      <c r="B1240" s="302" t="s">
        <v>1077</v>
      </c>
      <c r="C1240" s="303">
        <f>IFERROR(VLOOKUP(A1240,[3]表10支出预算!$A$4:$F$2222,5,FALSE),0)</f>
        <v>0</v>
      </c>
      <c r="D1240" s="303">
        <f>IFERROR(VLOOKUP(A1240,[3]表10支出预算!$A$4:$F$2222,6,FALSE),0)</f>
        <v>0</v>
      </c>
      <c r="E1240" s="442">
        <f t="shared" si="59"/>
        <v>0</v>
      </c>
      <c r="F1240" s="273" t="str">
        <f t="shared" si="57"/>
        <v>否</v>
      </c>
      <c r="G1240" s="150" t="str">
        <f t="shared" si="58"/>
        <v>项</v>
      </c>
    </row>
    <row r="1241" ht="36" customHeight="1" spans="1:7">
      <c r="A1241" s="440">
        <v>22202</v>
      </c>
      <c r="B1241" s="298" t="s">
        <v>1078</v>
      </c>
      <c r="C1241" s="299">
        <f>IFERROR(VLOOKUP(A1241,[3]表10支出预算!$A$4:$F$2222,5,FALSE),0)</f>
        <v>0</v>
      </c>
      <c r="D1241" s="299">
        <f>IFERROR(VLOOKUP(A1241,[3]表10支出预算!$A$4:$F$2222,6,FALSE),0)</f>
        <v>0</v>
      </c>
      <c r="E1241" s="300">
        <f t="shared" si="59"/>
        <v>0</v>
      </c>
      <c r="F1241" s="273" t="str">
        <f t="shared" si="57"/>
        <v>否</v>
      </c>
      <c r="G1241" s="150" t="str">
        <f t="shared" si="58"/>
        <v>款</v>
      </c>
    </row>
    <row r="1242" ht="36" customHeight="1" spans="1:7">
      <c r="A1242" s="441">
        <v>2220201</v>
      </c>
      <c r="B1242" s="302" t="s">
        <v>137</v>
      </c>
      <c r="C1242" s="303">
        <f>IFERROR(VLOOKUP(A1242,[3]表10支出预算!$A$4:$F$2222,5,FALSE),0)</f>
        <v>0</v>
      </c>
      <c r="D1242" s="303">
        <f>IFERROR(VLOOKUP(A1242,[3]表10支出预算!$A$4:$F$2222,6,FALSE),0)</f>
        <v>0</v>
      </c>
      <c r="E1242" s="442">
        <f t="shared" si="59"/>
        <v>0</v>
      </c>
      <c r="F1242" s="273" t="str">
        <f t="shared" si="57"/>
        <v>否</v>
      </c>
      <c r="G1242" s="150" t="str">
        <f t="shared" si="58"/>
        <v>项</v>
      </c>
    </row>
    <row r="1243" ht="36" customHeight="1" spans="1:7">
      <c r="A1243" s="441">
        <v>2220202</v>
      </c>
      <c r="B1243" s="302" t="s">
        <v>138</v>
      </c>
      <c r="C1243" s="303">
        <f>IFERROR(VLOOKUP(A1243,[3]表10支出预算!$A$4:$F$2222,5,FALSE),0)</f>
        <v>0</v>
      </c>
      <c r="D1243" s="303">
        <f>IFERROR(VLOOKUP(A1243,[3]表10支出预算!$A$4:$F$2222,6,FALSE),0)</f>
        <v>0</v>
      </c>
      <c r="E1243" s="442">
        <f t="shared" si="59"/>
        <v>0</v>
      </c>
      <c r="F1243" s="273" t="str">
        <f t="shared" si="57"/>
        <v>否</v>
      </c>
      <c r="G1243" s="150" t="str">
        <f t="shared" si="58"/>
        <v>项</v>
      </c>
    </row>
    <row r="1244" ht="36" customHeight="1" spans="1:7">
      <c r="A1244" s="441">
        <v>2220203</v>
      </c>
      <c r="B1244" s="302" t="s">
        <v>139</v>
      </c>
      <c r="C1244" s="303">
        <f>IFERROR(VLOOKUP(A1244,[3]表10支出预算!$A$4:$F$2222,5,FALSE),0)</f>
        <v>0</v>
      </c>
      <c r="D1244" s="303">
        <f>IFERROR(VLOOKUP(A1244,[3]表10支出预算!$A$4:$F$2222,6,FALSE),0)</f>
        <v>0</v>
      </c>
      <c r="E1244" s="442">
        <f t="shared" si="59"/>
        <v>0</v>
      </c>
      <c r="F1244" s="273" t="str">
        <f t="shared" si="57"/>
        <v>否</v>
      </c>
      <c r="G1244" s="150" t="str">
        <f t="shared" si="58"/>
        <v>项</v>
      </c>
    </row>
    <row r="1245" ht="36" customHeight="1" spans="1:7">
      <c r="A1245" s="441">
        <v>2220204</v>
      </c>
      <c r="B1245" s="302" t="s">
        <v>1079</v>
      </c>
      <c r="C1245" s="303">
        <f>IFERROR(VLOOKUP(A1245,[3]表10支出预算!$A$4:$F$2222,5,FALSE),0)</f>
        <v>0</v>
      </c>
      <c r="D1245" s="303">
        <f>IFERROR(VLOOKUP(A1245,[3]表10支出预算!$A$4:$F$2222,6,FALSE),0)</f>
        <v>0</v>
      </c>
      <c r="E1245" s="442">
        <f t="shared" si="59"/>
        <v>0</v>
      </c>
      <c r="F1245" s="273" t="str">
        <f t="shared" si="57"/>
        <v>否</v>
      </c>
      <c r="G1245" s="150" t="str">
        <f t="shared" si="58"/>
        <v>项</v>
      </c>
    </row>
    <row r="1246" ht="36" customHeight="1" spans="1:7">
      <c r="A1246" s="441">
        <v>2220205</v>
      </c>
      <c r="B1246" s="302" t="s">
        <v>1080</v>
      </c>
      <c r="C1246" s="303">
        <f>IFERROR(VLOOKUP(A1246,[3]表10支出预算!$A$4:$F$2222,5,FALSE),0)</f>
        <v>0</v>
      </c>
      <c r="D1246" s="303">
        <f>IFERROR(VLOOKUP(A1246,[3]表10支出预算!$A$4:$F$2222,6,FALSE),0)</f>
        <v>0</v>
      </c>
      <c r="E1246" s="442">
        <f t="shared" si="59"/>
        <v>0</v>
      </c>
      <c r="F1246" s="273" t="str">
        <f t="shared" si="57"/>
        <v>否</v>
      </c>
      <c r="G1246" s="150" t="str">
        <f t="shared" si="58"/>
        <v>项</v>
      </c>
    </row>
    <row r="1247" ht="36" customHeight="1" spans="1:7">
      <c r="A1247" s="441">
        <v>2220206</v>
      </c>
      <c r="B1247" s="302" t="s">
        <v>1081</v>
      </c>
      <c r="C1247" s="303">
        <f>IFERROR(VLOOKUP(A1247,[3]表10支出预算!$A$4:$F$2222,5,FALSE),0)</f>
        <v>0</v>
      </c>
      <c r="D1247" s="303">
        <f>IFERROR(VLOOKUP(A1247,[3]表10支出预算!$A$4:$F$2222,6,FALSE),0)</f>
        <v>0</v>
      </c>
      <c r="E1247" s="442">
        <f t="shared" si="59"/>
        <v>0</v>
      </c>
      <c r="F1247" s="273" t="str">
        <f t="shared" si="57"/>
        <v>否</v>
      </c>
      <c r="G1247" s="150" t="str">
        <f t="shared" si="58"/>
        <v>项</v>
      </c>
    </row>
    <row r="1248" ht="36" customHeight="1" spans="1:7">
      <c r="A1248" s="441">
        <v>2220207</v>
      </c>
      <c r="B1248" s="302" t="s">
        <v>1082</v>
      </c>
      <c r="C1248" s="303">
        <f>IFERROR(VLOOKUP(A1248,[3]表10支出预算!$A$4:$F$2222,5,FALSE),0)</f>
        <v>0</v>
      </c>
      <c r="D1248" s="303">
        <f>IFERROR(VLOOKUP(A1248,[3]表10支出预算!$A$4:$F$2222,6,FALSE),0)</f>
        <v>0</v>
      </c>
      <c r="E1248" s="442">
        <f t="shared" si="59"/>
        <v>0</v>
      </c>
      <c r="F1248" s="273" t="str">
        <f t="shared" si="57"/>
        <v>否</v>
      </c>
      <c r="G1248" s="150" t="str">
        <f t="shared" si="58"/>
        <v>项</v>
      </c>
    </row>
    <row r="1249" ht="36" customHeight="1" spans="1:7">
      <c r="A1249" s="441">
        <v>2220209</v>
      </c>
      <c r="B1249" s="302" t="s">
        <v>1083</v>
      </c>
      <c r="C1249" s="303">
        <f>IFERROR(VLOOKUP(A1249,[3]表10支出预算!$A$4:$F$2222,5,FALSE),0)</f>
        <v>0</v>
      </c>
      <c r="D1249" s="303">
        <f>IFERROR(VLOOKUP(A1249,[3]表10支出预算!$A$4:$F$2222,6,FALSE),0)</f>
        <v>0</v>
      </c>
      <c r="E1249" s="442">
        <f t="shared" si="59"/>
        <v>0</v>
      </c>
      <c r="F1249" s="273" t="str">
        <f t="shared" si="57"/>
        <v>否</v>
      </c>
      <c r="G1249" s="150" t="str">
        <f t="shared" si="58"/>
        <v>项</v>
      </c>
    </row>
    <row r="1250" ht="36" customHeight="1" spans="1:7">
      <c r="A1250" s="441">
        <v>2220210</v>
      </c>
      <c r="B1250" s="302" t="s">
        <v>1084</v>
      </c>
      <c r="C1250" s="303">
        <f>IFERROR(VLOOKUP(A1250,[3]表10支出预算!$A$4:$F$2222,5,FALSE),0)</f>
        <v>0</v>
      </c>
      <c r="D1250" s="303">
        <f>IFERROR(VLOOKUP(A1250,[3]表10支出预算!$A$4:$F$2222,6,FALSE),0)</f>
        <v>0</v>
      </c>
      <c r="E1250" s="442">
        <f t="shared" si="59"/>
        <v>0</v>
      </c>
      <c r="F1250" s="273" t="str">
        <f t="shared" si="57"/>
        <v>否</v>
      </c>
      <c r="G1250" s="150" t="str">
        <f t="shared" si="58"/>
        <v>项</v>
      </c>
    </row>
    <row r="1251" ht="36" customHeight="1" spans="1:7">
      <c r="A1251" s="441">
        <v>2220211</v>
      </c>
      <c r="B1251" s="302" t="s">
        <v>1085</v>
      </c>
      <c r="C1251" s="303">
        <f>IFERROR(VLOOKUP(A1251,[3]表10支出预算!$A$4:$F$2222,5,FALSE),0)</f>
        <v>0</v>
      </c>
      <c r="D1251" s="303">
        <f>IFERROR(VLOOKUP(A1251,[3]表10支出预算!$A$4:$F$2222,6,FALSE),0)</f>
        <v>0</v>
      </c>
      <c r="E1251" s="442">
        <f t="shared" si="59"/>
        <v>0</v>
      </c>
      <c r="F1251" s="273" t="str">
        <f t="shared" si="57"/>
        <v>否</v>
      </c>
      <c r="G1251" s="150" t="str">
        <f t="shared" si="58"/>
        <v>项</v>
      </c>
    </row>
    <row r="1252" ht="36" customHeight="1" spans="1:7">
      <c r="A1252" s="441">
        <v>2220212</v>
      </c>
      <c r="B1252" s="302" t="s">
        <v>1086</v>
      </c>
      <c r="C1252" s="303">
        <f>IFERROR(VLOOKUP(A1252,[3]表10支出预算!$A$4:$F$2222,5,FALSE),0)</f>
        <v>0</v>
      </c>
      <c r="D1252" s="303">
        <f>IFERROR(VLOOKUP(A1252,[3]表10支出预算!$A$4:$F$2222,6,FALSE),0)</f>
        <v>0</v>
      </c>
      <c r="E1252" s="442">
        <f t="shared" si="59"/>
        <v>0</v>
      </c>
      <c r="F1252" s="273" t="str">
        <f t="shared" si="57"/>
        <v>否</v>
      </c>
      <c r="G1252" s="150" t="str">
        <f t="shared" si="58"/>
        <v>项</v>
      </c>
    </row>
    <row r="1253" ht="36" customHeight="1" spans="1:7">
      <c r="A1253" s="441">
        <v>2220250</v>
      </c>
      <c r="B1253" s="302" t="s">
        <v>146</v>
      </c>
      <c r="C1253" s="303">
        <f>IFERROR(VLOOKUP(A1253,[3]表10支出预算!$A$4:$F$2222,5,FALSE),0)</f>
        <v>0</v>
      </c>
      <c r="D1253" s="303">
        <f>IFERROR(VLOOKUP(A1253,[3]表10支出预算!$A$4:$F$2222,6,FALSE),0)</f>
        <v>0</v>
      </c>
      <c r="E1253" s="442">
        <f t="shared" si="59"/>
        <v>0</v>
      </c>
      <c r="F1253" s="273" t="str">
        <f t="shared" si="57"/>
        <v>否</v>
      </c>
      <c r="G1253" s="150" t="str">
        <f t="shared" si="58"/>
        <v>项</v>
      </c>
    </row>
    <row r="1254" ht="36" customHeight="1" spans="1:7">
      <c r="A1254" s="441">
        <v>2220299</v>
      </c>
      <c r="B1254" s="302" t="s">
        <v>1087</v>
      </c>
      <c r="C1254" s="303">
        <f>IFERROR(VLOOKUP(A1254,[3]表10支出预算!$A$4:$F$2222,5,FALSE),0)</f>
        <v>0</v>
      </c>
      <c r="D1254" s="303">
        <f>IFERROR(VLOOKUP(A1254,[3]表10支出预算!$A$4:$F$2222,6,FALSE),0)</f>
        <v>0</v>
      </c>
      <c r="E1254" s="442">
        <f t="shared" si="59"/>
        <v>0</v>
      </c>
      <c r="F1254" s="273" t="str">
        <f t="shared" si="57"/>
        <v>否</v>
      </c>
      <c r="G1254" s="150" t="str">
        <f t="shared" si="58"/>
        <v>项</v>
      </c>
    </row>
    <row r="1255" ht="36" customHeight="1" spans="1:7">
      <c r="A1255" s="440">
        <v>22203</v>
      </c>
      <c r="B1255" s="298" t="s">
        <v>1088</v>
      </c>
      <c r="C1255" s="299">
        <f>IFERROR(VLOOKUP(A1255,[3]表10支出预算!$A$4:$F$2222,5,FALSE),0)</f>
        <v>0</v>
      </c>
      <c r="D1255" s="299">
        <f>IFERROR(VLOOKUP(A1255,[3]表10支出预算!$A$4:$F$2222,6,FALSE),0)</f>
        <v>0</v>
      </c>
      <c r="E1255" s="300">
        <f t="shared" si="59"/>
        <v>0</v>
      </c>
      <c r="F1255" s="273" t="str">
        <f t="shared" si="57"/>
        <v>否</v>
      </c>
      <c r="G1255" s="150" t="str">
        <f t="shared" si="58"/>
        <v>款</v>
      </c>
    </row>
    <row r="1256" ht="36" customHeight="1" spans="1:7">
      <c r="A1256" s="441">
        <v>2220301</v>
      </c>
      <c r="B1256" s="302" t="s">
        <v>1089</v>
      </c>
      <c r="C1256" s="303">
        <f>IFERROR(VLOOKUP(A1256,[3]表10支出预算!$A$4:$F$2222,5,FALSE),0)</f>
        <v>0</v>
      </c>
      <c r="D1256" s="303">
        <f>IFERROR(VLOOKUP(A1256,[3]表10支出预算!$A$4:$F$2222,6,FALSE),0)</f>
        <v>0</v>
      </c>
      <c r="E1256" s="442">
        <f t="shared" si="59"/>
        <v>0</v>
      </c>
      <c r="F1256" s="273" t="str">
        <f t="shared" si="57"/>
        <v>否</v>
      </c>
      <c r="G1256" s="150" t="str">
        <f t="shared" si="58"/>
        <v>项</v>
      </c>
    </row>
    <row r="1257" ht="36" customHeight="1" spans="1:7">
      <c r="A1257" s="441">
        <v>2220303</v>
      </c>
      <c r="B1257" s="302" t="s">
        <v>1090</v>
      </c>
      <c r="C1257" s="303">
        <f>IFERROR(VLOOKUP(A1257,[3]表10支出预算!$A$4:$F$2222,5,FALSE),0)</f>
        <v>0</v>
      </c>
      <c r="D1257" s="303">
        <f>IFERROR(VLOOKUP(A1257,[3]表10支出预算!$A$4:$F$2222,6,FALSE),0)</f>
        <v>0</v>
      </c>
      <c r="E1257" s="442">
        <f t="shared" si="59"/>
        <v>0</v>
      </c>
      <c r="F1257" s="273" t="str">
        <f t="shared" si="57"/>
        <v>否</v>
      </c>
      <c r="G1257" s="150" t="str">
        <f t="shared" si="58"/>
        <v>项</v>
      </c>
    </row>
    <row r="1258" ht="36" customHeight="1" spans="1:7">
      <c r="A1258" s="441">
        <v>2220304</v>
      </c>
      <c r="B1258" s="302" t="s">
        <v>1091</v>
      </c>
      <c r="C1258" s="303">
        <f>IFERROR(VLOOKUP(A1258,[3]表10支出预算!$A$4:$F$2222,5,FALSE),0)</f>
        <v>0</v>
      </c>
      <c r="D1258" s="303">
        <f>IFERROR(VLOOKUP(A1258,[3]表10支出预算!$A$4:$F$2222,6,FALSE),0)</f>
        <v>0</v>
      </c>
      <c r="E1258" s="442">
        <f t="shared" si="59"/>
        <v>0</v>
      </c>
      <c r="F1258" s="273" t="str">
        <f t="shared" si="57"/>
        <v>否</v>
      </c>
      <c r="G1258" s="150" t="str">
        <f t="shared" si="58"/>
        <v>项</v>
      </c>
    </row>
    <row r="1259" ht="36" customHeight="1" spans="1:7">
      <c r="A1259" s="444">
        <v>2220305</v>
      </c>
      <c r="B1259" s="459" t="s">
        <v>1092</v>
      </c>
      <c r="C1259" s="303">
        <f>IFERROR(VLOOKUP(A1259,[3]表10支出预算!$A$4:$F$2222,5,FALSE),0)</f>
        <v>0</v>
      </c>
      <c r="D1259" s="303">
        <f>IFERROR(VLOOKUP(A1259,[3]表10支出预算!$A$4:$F$2222,6,FALSE),0)</f>
        <v>0</v>
      </c>
      <c r="E1259" s="442">
        <f t="shared" si="59"/>
        <v>0</v>
      </c>
      <c r="F1259" s="273" t="str">
        <f t="shared" si="57"/>
        <v>否</v>
      </c>
      <c r="G1259" s="150" t="str">
        <f t="shared" si="58"/>
        <v>项</v>
      </c>
    </row>
    <row r="1260" ht="36" customHeight="1" spans="1:7">
      <c r="A1260" s="441">
        <v>2220399</v>
      </c>
      <c r="B1260" s="302" t="s">
        <v>1093</v>
      </c>
      <c r="C1260" s="303">
        <f>IFERROR(VLOOKUP(A1260,[3]表10支出预算!$A$4:$F$2222,5,FALSE),0)</f>
        <v>0</v>
      </c>
      <c r="D1260" s="303">
        <f>IFERROR(VLOOKUP(A1260,[3]表10支出预算!$A$4:$F$2222,6,FALSE),0)</f>
        <v>0</v>
      </c>
      <c r="E1260" s="442">
        <f t="shared" si="59"/>
        <v>0</v>
      </c>
      <c r="F1260" s="273" t="str">
        <f t="shared" si="57"/>
        <v>否</v>
      </c>
      <c r="G1260" s="150" t="str">
        <f t="shared" si="58"/>
        <v>项</v>
      </c>
    </row>
    <row r="1261" ht="36" customHeight="1" spans="1:7">
      <c r="A1261" s="440">
        <v>22204</v>
      </c>
      <c r="B1261" s="298" t="s">
        <v>1094</v>
      </c>
      <c r="C1261" s="299">
        <f>IFERROR(VLOOKUP(A1261,[3]表10支出预算!$A$4:$F$2222,5,FALSE),0)</f>
        <v>0</v>
      </c>
      <c r="D1261" s="299">
        <f>IFERROR(VLOOKUP(A1261,[3]表10支出预算!$A$4:$F$2222,6,FALSE),0)</f>
        <v>100</v>
      </c>
      <c r="E1261" s="300">
        <f t="shared" si="59"/>
        <v>0</v>
      </c>
      <c r="F1261" s="273" t="str">
        <f t="shared" si="57"/>
        <v>是</v>
      </c>
      <c r="G1261" s="150" t="str">
        <f t="shared" si="58"/>
        <v>款</v>
      </c>
    </row>
    <row r="1262" ht="36" customHeight="1" spans="1:7">
      <c r="A1262" s="441">
        <v>2220401</v>
      </c>
      <c r="B1262" s="302" t="s">
        <v>1095</v>
      </c>
      <c r="C1262" s="303">
        <f>IFERROR(VLOOKUP(A1262,[3]表10支出预算!$A$4:$F$2222,5,FALSE),0)</f>
        <v>0</v>
      </c>
      <c r="D1262" s="303">
        <f>IFERROR(VLOOKUP(A1262,[3]表10支出预算!$A$4:$F$2222,6,FALSE),0)</f>
        <v>100</v>
      </c>
      <c r="E1262" s="442">
        <f t="shared" si="59"/>
        <v>0</v>
      </c>
      <c r="F1262" s="273" t="str">
        <f t="shared" si="57"/>
        <v>是</v>
      </c>
      <c r="G1262" s="150" t="str">
        <f t="shared" si="58"/>
        <v>项</v>
      </c>
    </row>
    <row r="1263" ht="36" customHeight="1" spans="1:7">
      <c r="A1263" s="441">
        <v>2220402</v>
      </c>
      <c r="B1263" s="302" t="s">
        <v>1096</v>
      </c>
      <c r="C1263" s="303">
        <f>IFERROR(VLOOKUP(A1263,[3]表10支出预算!$A$4:$F$2222,5,FALSE),0)</f>
        <v>0</v>
      </c>
      <c r="D1263" s="303">
        <f>IFERROR(VLOOKUP(A1263,[3]表10支出预算!$A$4:$F$2222,6,FALSE),0)</f>
        <v>0</v>
      </c>
      <c r="E1263" s="442">
        <f t="shared" si="59"/>
        <v>0</v>
      </c>
      <c r="F1263" s="273" t="str">
        <f t="shared" si="57"/>
        <v>否</v>
      </c>
      <c r="G1263" s="150" t="str">
        <f t="shared" si="58"/>
        <v>项</v>
      </c>
    </row>
    <row r="1264" ht="36" customHeight="1" spans="1:7">
      <c r="A1264" s="441">
        <v>2220403</v>
      </c>
      <c r="B1264" s="302" t="s">
        <v>1097</v>
      </c>
      <c r="C1264" s="303">
        <f>IFERROR(VLOOKUP(A1264,[3]表10支出预算!$A$4:$F$2222,5,FALSE),0)</f>
        <v>0</v>
      </c>
      <c r="D1264" s="303">
        <f>IFERROR(VLOOKUP(A1264,[3]表10支出预算!$A$4:$F$2222,6,FALSE),0)</f>
        <v>0</v>
      </c>
      <c r="E1264" s="442">
        <f t="shared" si="59"/>
        <v>0</v>
      </c>
      <c r="F1264" s="273" t="str">
        <f t="shared" si="57"/>
        <v>否</v>
      </c>
      <c r="G1264" s="150" t="str">
        <f t="shared" si="58"/>
        <v>项</v>
      </c>
    </row>
    <row r="1265" ht="36" customHeight="1" spans="1:7">
      <c r="A1265" s="441">
        <v>2220404</v>
      </c>
      <c r="B1265" s="302" t="s">
        <v>1098</v>
      </c>
      <c r="C1265" s="303">
        <f>IFERROR(VLOOKUP(A1265,[3]表10支出预算!$A$4:$F$2222,5,FALSE),0)</f>
        <v>0</v>
      </c>
      <c r="D1265" s="303">
        <f>IFERROR(VLOOKUP(A1265,[3]表10支出预算!$A$4:$F$2222,6,FALSE),0)</f>
        <v>0</v>
      </c>
      <c r="E1265" s="442">
        <f t="shared" si="59"/>
        <v>0</v>
      </c>
      <c r="F1265" s="273" t="str">
        <f t="shared" si="57"/>
        <v>否</v>
      </c>
      <c r="G1265" s="150" t="str">
        <f t="shared" si="58"/>
        <v>项</v>
      </c>
    </row>
    <row r="1266" ht="36" customHeight="1" spans="1:7">
      <c r="A1266" s="441">
        <v>2220499</v>
      </c>
      <c r="B1266" s="302" t="s">
        <v>1099</v>
      </c>
      <c r="C1266" s="303">
        <f>IFERROR(VLOOKUP(A1266,[3]表10支出预算!$A$4:$F$2222,5,FALSE),0)</f>
        <v>0</v>
      </c>
      <c r="D1266" s="303">
        <f>IFERROR(VLOOKUP(A1266,[3]表10支出预算!$A$4:$F$2222,6,FALSE),0)</f>
        <v>0</v>
      </c>
      <c r="E1266" s="442">
        <f t="shared" si="59"/>
        <v>0</v>
      </c>
      <c r="F1266" s="273" t="str">
        <f t="shared" si="57"/>
        <v>否</v>
      </c>
      <c r="G1266" s="150" t="str">
        <f t="shared" si="58"/>
        <v>项</v>
      </c>
    </row>
    <row r="1267" ht="36" customHeight="1" spans="1:7">
      <c r="A1267" s="440">
        <v>22205</v>
      </c>
      <c r="B1267" s="298" t="s">
        <v>1100</v>
      </c>
      <c r="C1267" s="299">
        <f>IFERROR(VLOOKUP(A1267,[3]表10支出预算!$A$4:$F$2222,5,FALSE),0)</f>
        <v>0</v>
      </c>
      <c r="D1267" s="299">
        <f>IFERROR(VLOOKUP(A1267,[3]表10支出预算!$A$4:$F$2222,6,FALSE),0)</f>
        <v>0</v>
      </c>
      <c r="E1267" s="300">
        <f t="shared" si="59"/>
        <v>0</v>
      </c>
      <c r="F1267" s="273" t="str">
        <f t="shared" si="57"/>
        <v>否</v>
      </c>
      <c r="G1267" s="150" t="str">
        <f t="shared" si="58"/>
        <v>款</v>
      </c>
    </row>
    <row r="1268" ht="36" customHeight="1" spans="1:7">
      <c r="A1268" s="441">
        <v>2220501</v>
      </c>
      <c r="B1268" s="302" t="s">
        <v>1101</v>
      </c>
      <c r="C1268" s="303">
        <f>IFERROR(VLOOKUP(A1268,[3]表10支出预算!$A$4:$F$2222,5,FALSE),0)</f>
        <v>0</v>
      </c>
      <c r="D1268" s="303">
        <f>IFERROR(VLOOKUP(A1268,[3]表10支出预算!$A$4:$F$2222,6,FALSE),0)</f>
        <v>0</v>
      </c>
      <c r="E1268" s="442">
        <f t="shared" si="59"/>
        <v>0</v>
      </c>
      <c r="F1268" s="273" t="str">
        <f t="shared" si="57"/>
        <v>否</v>
      </c>
      <c r="G1268" s="150" t="str">
        <f t="shared" si="58"/>
        <v>项</v>
      </c>
    </row>
    <row r="1269" ht="36" customHeight="1" spans="1:7">
      <c r="A1269" s="441">
        <v>2220502</v>
      </c>
      <c r="B1269" s="302" t="s">
        <v>1102</v>
      </c>
      <c r="C1269" s="303">
        <f>IFERROR(VLOOKUP(A1269,[3]表10支出预算!$A$4:$F$2222,5,FALSE),0)</f>
        <v>0</v>
      </c>
      <c r="D1269" s="303">
        <f>IFERROR(VLOOKUP(A1269,[3]表10支出预算!$A$4:$F$2222,6,FALSE),0)</f>
        <v>0</v>
      </c>
      <c r="E1269" s="442">
        <f t="shared" si="59"/>
        <v>0</v>
      </c>
      <c r="F1269" s="273" t="str">
        <f t="shared" si="57"/>
        <v>否</v>
      </c>
      <c r="G1269" s="150" t="str">
        <f t="shared" si="58"/>
        <v>项</v>
      </c>
    </row>
    <row r="1270" ht="36" customHeight="1" spans="1:7">
      <c r="A1270" s="441">
        <v>2220503</v>
      </c>
      <c r="B1270" s="302" t="s">
        <v>1103</v>
      </c>
      <c r="C1270" s="303">
        <f>IFERROR(VLOOKUP(A1270,[3]表10支出预算!$A$4:$F$2222,5,FALSE),0)</f>
        <v>0</v>
      </c>
      <c r="D1270" s="303">
        <f>IFERROR(VLOOKUP(A1270,[3]表10支出预算!$A$4:$F$2222,6,FALSE),0)</f>
        <v>0</v>
      </c>
      <c r="E1270" s="442">
        <f t="shared" si="59"/>
        <v>0</v>
      </c>
      <c r="F1270" s="273" t="str">
        <f t="shared" si="57"/>
        <v>否</v>
      </c>
      <c r="G1270" s="150" t="str">
        <f t="shared" si="58"/>
        <v>项</v>
      </c>
    </row>
    <row r="1271" ht="36" customHeight="1" spans="1:7">
      <c r="A1271" s="441">
        <v>2220504</v>
      </c>
      <c r="B1271" s="302" t="s">
        <v>1104</v>
      </c>
      <c r="C1271" s="303">
        <f>IFERROR(VLOOKUP(A1271,[3]表10支出预算!$A$4:$F$2222,5,FALSE),0)</f>
        <v>0</v>
      </c>
      <c r="D1271" s="303">
        <f>IFERROR(VLOOKUP(A1271,[3]表10支出预算!$A$4:$F$2222,6,FALSE),0)</f>
        <v>0</v>
      </c>
      <c r="E1271" s="442">
        <f t="shared" si="59"/>
        <v>0</v>
      </c>
      <c r="F1271" s="273" t="str">
        <f t="shared" si="57"/>
        <v>否</v>
      </c>
      <c r="G1271" s="150" t="str">
        <f t="shared" si="58"/>
        <v>项</v>
      </c>
    </row>
    <row r="1272" ht="36" customHeight="1" spans="1:7">
      <c r="A1272" s="441">
        <v>2220505</v>
      </c>
      <c r="B1272" s="302" t="s">
        <v>1105</v>
      </c>
      <c r="C1272" s="303">
        <f>IFERROR(VLOOKUP(A1272,[3]表10支出预算!$A$4:$F$2222,5,FALSE),0)</f>
        <v>0</v>
      </c>
      <c r="D1272" s="303">
        <f>IFERROR(VLOOKUP(A1272,[3]表10支出预算!$A$4:$F$2222,6,FALSE),0)</f>
        <v>0</v>
      </c>
      <c r="E1272" s="442">
        <f t="shared" si="59"/>
        <v>0</v>
      </c>
      <c r="F1272" s="273" t="str">
        <f t="shared" si="57"/>
        <v>否</v>
      </c>
      <c r="G1272" s="150" t="str">
        <f t="shared" si="58"/>
        <v>项</v>
      </c>
    </row>
    <row r="1273" ht="36" customHeight="1" spans="1:7">
      <c r="A1273" s="441">
        <v>2220506</v>
      </c>
      <c r="B1273" s="302" t="s">
        <v>1106</v>
      </c>
      <c r="C1273" s="303">
        <f>IFERROR(VLOOKUP(A1273,[3]表10支出预算!$A$4:$F$2222,5,FALSE),0)</f>
        <v>0</v>
      </c>
      <c r="D1273" s="303">
        <f>IFERROR(VLOOKUP(A1273,[3]表10支出预算!$A$4:$F$2222,6,FALSE),0)</f>
        <v>0</v>
      </c>
      <c r="E1273" s="442">
        <f t="shared" si="59"/>
        <v>0</v>
      </c>
      <c r="F1273" s="273" t="str">
        <f t="shared" si="57"/>
        <v>否</v>
      </c>
      <c r="G1273" s="150" t="str">
        <f t="shared" si="58"/>
        <v>项</v>
      </c>
    </row>
    <row r="1274" ht="36" customHeight="1" spans="1:7">
      <c r="A1274" s="441">
        <v>2220507</v>
      </c>
      <c r="B1274" s="302" t="s">
        <v>1107</v>
      </c>
      <c r="C1274" s="303">
        <f>IFERROR(VLOOKUP(A1274,[3]表10支出预算!$A$4:$F$2222,5,FALSE),0)</f>
        <v>0</v>
      </c>
      <c r="D1274" s="303">
        <f>IFERROR(VLOOKUP(A1274,[3]表10支出预算!$A$4:$F$2222,6,FALSE),0)</f>
        <v>0</v>
      </c>
      <c r="E1274" s="442">
        <f t="shared" si="59"/>
        <v>0</v>
      </c>
      <c r="F1274" s="273" t="str">
        <f t="shared" si="57"/>
        <v>否</v>
      </c>
      <c r="G1274" s="150" t="str">
        <f t="shared" si="58"/>
        <v>项</v>
      </c>
    </row>
    <row r="1275" ht="36" customHeight="1" spans="1:7">
      <c r="A1275" s="441">
        <v>2220508</v>
      </c>
      <c r="B1275" s="302" t="s">
        <v>1108</v>
      </c>
      <c r="C1275" s="303">
        <f>IFERROR(VLOOKUP(A1275,[3]表10支出预算!$A$4:$F$2222,5,FALSE),0)</f>
        <v>0</v>
      </c>
      <c r="D1275" s="303">
        <f>IFERROR(VLOOKUP(A1275,[3]表10支出预算!$A$4:$F$2222,6,FALSE),0)</f>
        <v>0</v>
      </c>
      <c r="E1275" s="442">
        <f t="shared" si="59"/>
        <v>0</v>
      </c>
      <c r="F1275" s="273" t="str">
        <f t="shared" si="57"/>
        <v>否</v>
      </c>
      <c r="G1275" s="150" t="str">
        <f t="shared" si="58"/>
        <v>项</v>
      </c>
    </row>
    <row r="1276" ht="36" customHeight="1" spans="1:7">
      <c r="A1276" s="441">
        <v>2220509</v>
      </c>
      <c r="B1276" s="302" t="s">
        <v>1109</v>
      </c>
      <c r="C1276" s="303">
        <f>IFERROR(VLOOKUP(A1276,[3]表10支出预算!$A$4:$F$2222,5,FALSE),0)</f>
        <v>0</v>
      </c>
      <c r="D1276" s="303">
        <f>IFERROR(VLOOKUP(A1276,[3]表10支出预算!$A$4:$F$2222,6,FALSE),0)</f>
        <v>0</v>
      </c>
      <c r="E1276" s="442">
        <f t="shared" si="59"/>
        <v>0</v>
      </c>
      <c r="F1276" s="273" t="str">
        <f t="shared" si="57"/>
        <v>否</v>
      </c>
      <c r="G1276" s="150" t="str">
        <f t="shared" si="58"/>
        <v>项</v>
      </c>
    </row>
    <row r="1277" ht="36" customHeight="1" spans="1:7">
      <c r="A1277" s="441">
        <v>2220510</v>
      </c>
      <c r="B1277" s="302" t="s">
        <v>1110</v>
      </c>
      <c r="C1277" s="303">
        <f>IFERROR(VLOOKUP(A1277,[3]表10支出预算!$A$4:$F$2222,5,FALSE),0)</f>
        <v>0</v>
      </c>
      <c r="D1277" s="303">
        <f>IFERROR(VLOOKUP(A1277,[3]表10支出预算!$A$4:$F$2222,6,FALSE),0)</f>
        <v>0</v>
      </c>
      <c r="E1277" s="442">
        <f t="shared" si="59"/>
        <v>0</v>
      </c>
      <c r="F1277" s="273" t="str">
        <f t="shared" si="57"/>
        <v>否</v>
      </c>
      <c r="G1277" s="150" t="str">
        <f t="shared" si="58"/>
        <v>项</v>
      </c>
    </row>
    <row r="1278" ht="36" customHeight="1" spans="1:7">
      <c r="A1278" s="305">
        <v>2220511</v>
      </c>
      <c r="B1278" s="302" t="s">
        <v>1111</v>
      </c>
      <c r="C1278" s="303">
        <f>IFERROR(VLOOKUP(A1278,[3]表10支出预算!$A$4:$F$2222,5,FALSE),0)</f>
        <v>0</v>
      </c>
      <c r="D1278" s="303">
        <f>IFERROR(VLOOKUP(A1278,[3]表10支出预算!$A$4:$F$2222,6,FALSE),0)</f>
        <v>0</v>
      </c>
      <c r="E1278" s="442">
        <f t="shared" si="59"/>
        <v>0</v>
      </c>
      <c r="F1278" s="273" t="str">
        <f t="shared" si="57"/>
        <v>否</v>
      </c>
      <c r="G1278" s="150" t="str">
        <f t="shared" si="58"/>
        <v>项</v>
      </c>
    </row>
    <row r="1279" ht="36" customHeight="1" spans="1:7">
      <c r="A1279" s="441">
        <v>2220599</v>
      </c>
      <c r="B1279" s="302" t="s">
        <v>1112</v>
      </c>
      <c r="C1279" s="303">
        <f>IFERROR(VLOOKUP(A1279,[3]表10支出预算!$A$4:$F$2222,5,FALSE),0)</f>
        <v>0</v>
      </c>
      <c r="D1279" s="303">
        <f>IFERROR(VLOOKUP(A1279,[3]表10支出预算!$A$4:$F$2222,6,FALSE),0)</f>
        <v>0</v>
      </c>
      <c r="E1279" s="442">
        <f t="shared" si="59"/>
        <v>0</v>
      </c>
      <c r="F1279" s="273" t="str">
        <f t="shared" si="57"/>
        <v>否</v>
      </c>
      <c r="G1279" s="150" t="str">
        <f t="shared" si="58"/>
        <v>项</v>
      </c>
    </row>
    <row r="1280" ht="36" customHeight="1" spans="1:7">
      <c r="A1280" s="456" t="s">
        <v>1113</v>
      </c>
      <c r="B1280" s="447" t="s">
        <v>277</v>
      </c>
      <c r="C1280" s="460">
        <f>IFERROR(VLOOKUP(A1280,[3]表10支出预算!$A$4:$F$2222,5,FALSE),0)</f>
        <v>0</v>
      </c>
      <c r="D1280" s="460">
        <f>IFERROR(VLOOKUP(A1280,[3]表10支出预算!$A$4:$F$2222,6,FALSE),0)</f>
        <v>0</v>
      </c>
      <c r="E1280" s="300">
        <f t="shared" si="59"/>
        <v>0</v>
      </c>
      <c r="F1280" s="273" t="str">
        <f t="shared" si="57"/>
        <v>否</v>
      </c>
      <c r="G1280" s="150" t="str">
        <f t="shared" si="58"/>
        <v>项</v>
      </c>
    </row>
    <row r="1281" ht="36" customHeight="1" spans="1:7">
      <c r="A1281" s="440">
        <v>224</v>
      </c>
      <c r="B1281" s="298" t="s">
        <v>109</v>
      </c>
      <c r="C1281" s="299">
        <f>IFERROR(VLOOKUP(A1281,[3]表10支出预算!$A$4:$F$2222,5,FALSE),0)</f>
        <v>2114</v>
      </c>
      <c r="D1281" s="299">
        <f>IFERROR(VLOOKUP(A1281,[3]表10支出预算!$A$4:$F$2222,6,FALSE),0)</f>
        <v>2902</v>
      </c>
      <c r="E1281" s="300">
        <f t="shared" si="59"/>
        <v>0.373</v>
      </c>
      <c r="F1281" s="273" t="str">
        <f t="shared" si="57"/>
        <v>是</v>
      </c>
      <c r="G1281" s="150" t="str">
        <f t="shared" si="58"/>
        <v>类</v>
      </c>
    </row>
    <row r="1282" ht="36" customHeight="1" spans="1:7">
      <c r="A1282" s="440">
        <v>22401</v>
      </c>
      <c r="B1282" s="298" t="s">
        <v>1114</v>
      </c>
      <c r="C1282" s="299">
        <f>IFERROR(VLOOKUP(A1282,[3]表10支出预算!$A$4:$F$2222,5,FALSE),0)</f>
        <v>1032</v>
      </c>
      <c r="D1282" s="299">
        <f>IFERROR(VLOOKUP(A1282,[3]表10支出预算!$A$4:$F$2222,6,FALSE),0)</f>
        <v>973</v>
      </c>
      <c r="E1282" s="300">
        <f t="shared" si="59"/>
        <v>-0.057</v>
      </c>
      <c r="F1282" s="273" t="str">
        <f t="shared" si="57"/>
        <v>是</v>
      </c>
      <c r="G1282" s="150" t="str">
        <f t="shared" si="58"/>
        <v>款</v>
      </c>
    </row>
    <row r="1283" ht="36" customHeight="1" spans="1:7">
      <c r="A1283" s="441">
        <v>2240101</v>
      </c>
      <c r="B1283" s="302" t="s">
        <v>137</v>
      </c>
      <c r="C1283" s="303">
        <f>IFERROR(VLOOKUP(A1283,[3]表10支出预算!$A$4:$F$2222,5,FALSE),0)</f>
        <v>483</v>
      </c>
      <c r="D1283" s="303">
        <f>IFERROR(VLOOKUP(A1283,[3]表10支出预算!$A$4:$F$2222,6,FALSE),0)</f>
        <v>510</v>
      </c>
      <c r="E1283" s="442">
        <f t="shared" si="59"/>
        <v>0.056</v>
      </c>
      <c r="F1283" s="273" t="str">
        <f t="shared" si="57"/>
        <v>是</v>
      </c>
      <c r="G1283" s="150" t="str">
        <f t="shared" si="58"/>
        <v>项</v>
      </c>
    </row>
    <row r="1284" ht="36" customHeight="1" spans="1:7">
      <c r="A1284" s="441">
        <v>2240102</v>
      </c>
      <c r="B1284" s="302" t="s">
        <v>138</v>
      </c>
      <c r="C1284" s="303">
        <f>IFERROR(VLOOKUP(A1284,[3]表10支出预算!$A$4:$F$2222,5,FALSE),0)</f>
        <v>0</v>
      </c>
      <c r="D1284" s="303">
        <f>IFERROR(VLOOKUP(A1284,[3]表10支出预算!$A$4:$F$2222,6,FALSE),0)</f>
        <v>0</v>
      </c>
      <c r="E1284" s="442">
        <f t="shared" si="59"/>
        <v>0</v>
      </c>
      <c r="F1284" s="273" t="str">
        <f t="shared" ref="F1284:F1347" si="60">IF(LEN(A1284)=3,"是",IF(B1284&lt;&gt;"",IF(SUM(C1284:D1284)&lt;&gt;0,"是","否"),"是"))</f>
        <v>否</v>
      </c>
      <c r="G1284" s="150" t="str">
        <f t="shared" ref="G1284:G1347" si="61">IF(LEN(A1284)=3,"类",IF(LEN(A1284)=5,"款","项"))</f>
        <v>项</v>
      </c>
    </row>
    <row r="1285" ht="36" customHeight="1" spans="1:7">
      <c r="A1285" s="441">
        <v>2240103</v>
      </c>
      <c r="B1285" s="302" t="s">
        <v>139</v>
      </c>
      <c r="C1285" s="303">
        <f>IFERROR(VLOOKUP(A1285,[3]表10支出预算!$A$4:$F$2222,5,FALSE),0)</f>
        <v>0</v>
      </c>
      <c r="D1285" s="303">
        <f>IFERROR(VLOOKUP(A1285,[3]表10支出预算!$A$4:$F$2222,6,FALSE),0)</f>
        <v>0</v>
      </c>
      <c r="E1285" s="442">
        <f t="shared" ref="E1285:E1348" si="62">IF(C1285=0,0,(D1285-C1285)/C1285)</f>
        <v>0</v>
      </c>
      <c r="F1285" s="273" t="str">
        <f t="shared" si="60"/>
        <v>否</v>
      </c>
      <c r="G1285" s="150" t="str">
        <f t="shared" si="61"/>
        <v>项</v>
      </c>
    </row>
    <row r="1286" ht="36" customHeight="1" spans="1:7">
      <c r="A1286" s="441">
        <v>2240104</v>
      </c>
      <c r="B1286" s="302" t="s">
        <v>1115</v>
      </c>
      <c r="C1286" s="303">
        <f>IFERROR(VLOOKUP(A1286,[3]表10支出预算!$A$4:$F$2222,5,FALSE),0)</f>
        <v>0</v>
      </c>
      <c r="D1286" s="303">
        <f>IFERROR(VLOOKUP(A1286,[3]表10支出预算!$A$4:$F$2222,6,FALSE),0)</f>
        <v>0</v>
      </c>
      <c r="E1286" s="442">
        <f t="shared" si="62"/>
        <v>0</v>
      </c>
      <c r="F1286" s="273" t="str">
        <f t="shared" si="60"/>
        <v>否</v>
      </c>
      <c r="G1286" s="150" t="str">
        <f t="shared" si="61"/>
        <v>项</v>
      </c>
    </row>
    <row r="1287" ht="36" customHeight="1" spans="1:7">
      <c r="A1287" s="441">
        <v>2240105</v>
      </c>
      <c r="B1287" s="302" t="s">
        <v>1116</v>
      </c>
      <c r="C1287" s="303">
        <f>IFERROR(VLOOKUP(A1287,[3]表10支出预算!$A$4:$F$2222,5,FALSE),0)</f>
        <v>0</v>
      </c>
      <c r="D1287" s="303">
        <f>IFERROR(VLOOKUP(A1287,[3]表10支出预算!$A$4:$F$2222,6,FALSE),0)</f>
        <v>0</v>
      </c>
      <c r="E1287" s="442">
        <f t="shared" si="62"/>
        <v>0</v>
      </c>
      <c r="F1287" s="273" t="str">
        <f t="shared" si="60"/>
        <v>否</v>
      </c>
      <c r="G1287" s="150" t="str">
        <f t="shared" si="61"/>
        <v>项</v>
      </c>
    </row>
    <row r="1288" ht="36" customHeight="1" spans="1:7">
      <c r="A1288" s="441">
        <v>2240106</v>
      </c>
      <c r="B1288" s="302" t="s">
        <v>1117</v>
      </c>
      <c r="C1288" s="303">
        <f>IFERROR(VLOOKUP(A1288,[3]表10支出预算!$A$4:$F$2222,5,FALSE),0)</f>
        <v>91</v>
      </c>
      <c r="D1288" s="303">
        <f>IFERROR(VLOOKUP(A1288,[3]表10支出预算!$A$4:$F$2222,6,FALSE),0)</f>
        <v>145</v>
      </c>
      <c r="E1288" s="442">
        <f t="shared" si="62"/>
        <v>0.593</v>
      </c>
      <c r="F1288" s="273" t="str">
        <f t="shared" si="60"/>
        <v>是</v>
      </c>
      <c r="G1288" s="150" t="str">
        <f t="shared" si="61"/>
        <v>项</v>
      </c>
    </row>
    <row r="1289" ht="36" customHeight="1" spans="1:7">
      <c r="A1289" s="441">
        <v>2240107</v>
      </c>
      <c r="B1289" s="302" t="s">
        <v>1118</v>
      </c>
      <c r="C1289" s="303">
        <f>IFERROR(VLOOKUP(A1289,[3]表10支出预算!$A$4:$F$2222,5,FALSE),0)</f>
        <v>0</v>
      </c>
      <c r="D1289" s="303">
        <f>IFERROR(VLOOKUP(A1289,[3]表10支出预算!$A$4:$F$2222,6,FALSE),0)</f>
        <v>0</v>
      </c>
      <c r="E1289" s="442">
        <f t="shared" si="62"/>
        <v>0</v>
      </c>
      <c r="F1289" s="273" t="str">
        <f t="shared" si="60"/>
        <v>否</v>
      </c>
      <c r="G1289" s="150" t="str">
        <f t="shared" si="61"/>
        <v>项</v>
      </c>
    </row>
    <row r="1290" ht="36" customHeight="1" spans="1:7">
      <c r="A1290" s="441">
        <v>2240108</v>
      </c>
      <c r="B1290" s="302" t="s">
        <v>1119</v>
      </c>
      <c r="C1290" s="303">
        <f>IFERROR(VLOOKUP(A1290,[3]表10支出预算!$A$4:$F$2222,5,FALSE),0)</f>
        <v>0</v>
      </c>
      <c r="D1290" s="303">
        <f>IFERROR(VLOOKUP(A1290,[3]表10支出预算!$A$4:$F$2222,6,FALSE),0)</f>
        <v>0</v>
      </c>
      <c r="E1290" s="442">
        <f t="shared" si="62"/>
        <v>0</v>
      </c>
      <c r="F1290" s="273" t="str">
        <f t="shared" si="60"/>
        <v>否</v>
      </c>
      <c r="G1290" s="150" t="str">
        <f t="shared" si="61"/>
        <v>项</v>
      </c>
    </row>
    <row r="1291" ht="36" customHeight="1" spans="1:7">
      <c r="A1291" s="441">
        <v>2240109</v>
      </c>
      <c r="B1291" s="302" t="s">
        <v>1120</v>
      </c>
      <c r="C1291" s="303">
        <f>IFERROR(VLOOKUP(A1291,[3]表10支出预算!$A$4:$F$2222,5,FALSE),0)</f>
        <v>0</v>
      </c>
      <c r="D1291" s="303">
        <f>IFERROR(VLOOKUP(A1291,[3]表10支出预算!$A$4:$F$2222,6,FALSE),0)</f>
        <v>0</v>
      </c>
      <c r="E1291" s="442">
        <f t="shared" si="62"/>
        <v>0</v>
      </c>
      <c r="F1291" s="273" t="str">
        <f t="shared" si="60"/>
        <v>否</v>
      </c>
      <c r="G1291" s="150" t="str">
        <f t="shared" si="61"/>
        <v>项</v>
      </c>
    </row>
    <row r="1292" ht="36" customHeight="1" spans="1:7">
      <c r="A1292" s="441">
        <v>2240150</v>
      </c>
      <c r="B1292" s="302" t="s">
        <v>146</v>
      </c>
      <c r="C1292" s="303">
        <f>IFERROR(VLOOKUP(A1292,[3]表10支出预算!$A$4:$F$2222,5,FALSE),0)</f>
        <v>118</v>
      </c>
      <c r="D1292" s="303">
        <f>IFERROR(VLOOKUP(A1292,[3]表10支出预算!$A$4:$F$2222,6,FALSE),0)</f>
        <v>118</v>
      </c>
      <c r="E1292" s="442">
        <f t="shared" si="62"/>
        <v>0</v>
      </c>
      <c r="F1292" s="273" t="str">
        <f t="shared" si="60"/>
        <v>是</v>
      </c>
      <c r="G1292" s="150" t="str">
        <f t="shared" si="61"/>
        <v>项</v>
      </c>
    </row>
    <row r="1293" ht="36" customHeight="1" spans="1:7">
      <c r="A1293" s="441">
        <v>2240199</v>
      </c>
      <c r="B1293" s="302" t="s">
        <v>1121</v>
      </c>
      <c r="C1293" s="303">
        <f>IFERROR(VLOOKUP(A1293,[3]表10支出预算!$A$4:$F$2222,5,FALSE),0)</f>
        <v>340</v>
      </c>
      <c r="D1293" s="303">
        <f>IFERROR(VLOOKUP(A1293,[3]表10支出预算!$A$4:$F$2222,6,FALSE),0)</f>
        <v>200</v>
      </c>
      <c r="E1293" s="442">
        <f t="shared" si="62"/>
        <v>-0.412</v>
      </c>
      <c r="F1293" s="273" t="str">
        <f t="shared" si="60"/>
        <v>是</v>
      </c>
      <c r="G1293" s="150" t="str">
        <f t="shared" si="61"/>
        <v>项</v>
      </c>
    </row>
    <row r="1294" ht="36" customHeight="1" spans="1:7">
      <c r="A1294" s="440">
        <v>22402</v>
      </c>
      <c r="B1294" s="298" t="s">
        <v>1122</v>
      </c>
      <c r="C1294" s="299">
        <f>IFERROR(VLOOKUP(A1294,[3]表10支出预算!$A$4:$F$2222,5,FALSE),0)</f>
        <v>310</v>
      </c>
      <c r="D1294" s="299">
        <f>IFERROR(VLOOKUP(A1294,[3]表10支出预算!$A$4:$F$2222,6,FALSE),0)</f>
        <v>431</v>
      </c>
      <c r="E1294" s="300">
        <f t="shared" si="62"/>
        <v>0.39</v>
      </c>
      <c r="F1294" s="273" t="str">
        <f t="shared" si="60"/>
        <v>是</v>
      </c>
      <c r="G1294" s="150" t="str">
        <f t="shared" si="61"/>
        <v>款</v>
      </c>
    </row>
    <row r="1295" ht="36" customHeight="1" spans="1:7">
      <c r="A1295" s="441">
        <v>2240201</v>
      </c>
      <c r="B1295" s="302" t="s">
        <v>137</v>
      </c>
      <c r="C1295" s="303">
        <f>IFERROR(VLOOKUP(A1295,[3]表10支出预算!$A$4:$F$2222,5,FALSE),0)</f>
        <v>94</v>
      </c>
      <c r="D1295" s="303">
        <f>IFERROR(VLOOKUP(A1295,[3]表10支出预算!$A$4:$F$2222,6,FALSE),0)</f>
        <v>124</v>
      </c>
      <c r="E1295" s="442">
        <f t="shared" si="62"/>
        <v>0.319</v>
      </c>
      <c r="F1295" s="273" t="str">
        <f t="shared" si="60"/>
        <v>是</v>
      </c>
      <c r="G1295" s="150" t="str">
        <f t="shared" si="61"/>
        <v>项</v>
      </c>
    </row>
    <row r="1296" ht="36" customHeight="1" spans="1:7">
      <c r="A1296" s="441">
        <v>2240202</v>
      </c>
      <c r="B1296" s="302" t="s">
        <v>138</v>
      </c>
      <c r="C1296" s="303">
        <f>IFERROR(VLOOKUP(A1296,[3]表10支出预算!$A$4:$F$2222,5,FALSE),0)</f>
        <v>0</v>
      </c>
      <c r="D1296" s="303">
        <f>IFERROR(VLOOKUP(A1296,[3]表10支出预算!$A$4:$F$2222,6,FALSE),0)</f>
        <v>0</v>
      </c>
      <c r="E1296" s="442">
        <f t="shared" si="62"/>
        <v>0</v>
      </c>
      <c r="F1296" s="273" t="str">
        <f t="shared" si="60"/>
        <v>否</v>
      </c>
      <c r="G1296" s="150" t="str">
        <f t="shared" si="61"/>
        <v>项</v>
      </c>
    </row>
    <row r="1297" ht="36" customHeight="1" spans="1:7">
      <c r="A1297" s="441">
        <v>2240203</v>
      </c>
      <c r="B1297" s="302" t="s">
        <v>139</v>
      </c>
      <c r="C1297" s="303">
        <f>IFERROR(VLOOKUP(A1297,[3]表10支出预算!$A$4:$F$2222,5,FALSE),0)</f>
        <v>0</v>
      </c>
      <c r="D1297" s="303">
        <f>IFERROR(VLOOKUP(A1297,[3]表10支出预算!$A$4:$F$2222,6,FALSE),0)</f>
        <v>0</v>
      </c>
      <c r="E1297" s="442">
        <f t="shared" si="62"/>
        <v>0</v>
      </c>
      <c r="F1297" s="273" t="str">
        <f t="shared" si="60"/>
        <v>否</v>
      </c>
      <c r="G1297" s="150" t="str">
        <f t="shared" si="61"/>
        <v>项</v>
      </c>
    </row>
    <row r="1298" ht="36" customHeight="1" spans="1:7">
      <c r="A1298" s="441">
        <v>2240204</v>
      </c>
      <c r="B1298" s="302" t="s">
        <v>1123</v>
      </c>
      <c r="C1298" s="303">
        <f>IFERROR(VLOOKUP(A1298,[3]表10支出预算!$A$4:$F$2222,5,FALSE),0)</f>
        <v>216</v>
      </c>
      <c r="D1298" s="303">
        <f>IFERROR(VLOOKUP(A1298,[3]表10支出预算!$A$4:$F$2222,6,FALSE),0)</f>
        <v>307</v>
      </c>
      <c r="E1298" s="442">
        <f t="shared" si="62"/>
        <v>0.421</v>
      </c>
      <c r="F1298" s="273" t="str">
        <f t="shared" si="60"/>
        <v>是</v>
      </c>
      <c r="G1298" s="150" t="str">
        <f t="shared" si="61"/>
        <v>项</v>
      </c>
    </row>
    <row r="1299" ht="36" customHeight="1" spans="1:7">
      <c r="A1299" s="441">
        <v>2240299</v>
      </c>
      <c r="B1299" s="302" t="s">
        <v>1124</v>
      </c>
      <c r="C1299" s="303">
        <f>IFERROR(VLOOKUP(A1299,[3]表10支出预算!$A$4:$F$2222,5,FALSE),0)</f>
        <v>0</v>
      </c>
      <c r="D1299" s="303">
        <f>IFERROR(VLOOKUP(A1299,[3]表10支出预算!$A$4:$F$2222,6,FALSE),0)</f>
        <v>0</v>
      </c>
      <c r="E1299" s="442">
        <f t="shared" si="62"/>
        <v>0</v>
      </c>
      <c r="F1299" s="273" t="str">
        <f t="shared" si="60"/>
        <v>否</v>
      </c>
      <c r="G1299" s="150" t="str">
        <f t="shared" si="61"/>
        <v>项</v>
      </c>
    </row>
    <row r="1300" ht="36" customHeight="1" spans="1:7">
      <c r="A1300" s="440">
        <v>22403</v>
      </c>
      <c r="B1300" s="298" t="s">
        <v>1125</v>
      </c>
      <c r="C1300" s="299">
        <f>IFERROR(VLOOKUP(A1300,[3]表10支出预算!$A$4:$F$2222,5,FALSE),0)</f>
        <v>0</v>
      </c>
      <c r="D1300" s="299">
        <f>IFERROR(VLOOKUP(A1300,[3]表10支出预算!$A$4:$F$2222,6,FALSE),0)</f>
        <v>0</v>
      </c>
      <c r="E1300" s="300">
        <f t="shared" si="62"/>
        <v>0</v>
      </c>
      <c r="F1300" s="273" t="str">
        <f t="shared" si="60"/>
        <v>否</v>
      </c>
      <c r="G1300" s="150" t="str">
        <f t="shared" si="61"/>
        <v>款</v>
      </c>
    </row>
    <row r="1301" ht="36" customHeight="1" spans="1:7">
      <c r="A1301" s="441">
        <v>2240301</v>
      </c>
      <c r="B1301" s="302" t="s">
        <v>137</v>
      </c>
      <c r="C1301" s="303">
        <f>IFERROR(VLOOKUP(A1301,[3]表10支出预算!$A$4:$F$2222,5,FALSE),0)</f>
        <v>0</v>
      </c>
      <c r="D1301" s="303">
        <f>IFERROR(VLOOKUP(A1301,[3]表10支出预算!$A$4:$F$2222,6,FALSE),0)</f>
        <v>0</v>
      </c>
      <c r="E1301" s="442">
        <f t="shared" si="62"/>
        <v>0</v>
      </c>
      <c r="F1301" s="273" t="str">
        <f t="shared" si="60"/>
        <v>否</v>
      </c>
      <c r="G1301" s="150" t="str">
        <f t="shared" si="61"/>
        <v>项</v>
      </c>
    </row>
    <row r="1302" ht="36" customHeight="1" spans="1:7">
      <c r="A1302" s="441">
        <v>2240302</v>
      </c>
      <c r="B1302" s="302" t="s">
        <v>138</v>
      </c>
      <c r="C1302" s="303">
        <f>IFERROR(VLOOKUP(A1302,[3]表10支出预算!$A$4:$F$2222,5,FALSE),0)</f>
        <v>0</v>
      </c>
      <c r="D1302" s="303">
        <f>IFERROR(VLOOKUP(A1302,[3]表10支出预算!$A$4:$F$2222,6,FALSE),0)</f>
        <v>0</v>
      </c>
      <c r="E1302" s="442">
        <f t="shared" si="62"/>
        <v>0</v>
      </c>
      <c r="F1302" s="273" t="str">
        <f t="shared" si="60"/>
        <v>否</v>
      </c>
      <c r="G1302" s="150" t="str">
        <f t="shared" si="61"/>
        <v>项</v>
      </c>
    </row>
    <row r="1303" ht="36" customHeight="1" spans="1:7">
      <c r="A1303" s="441">
        <v>2240303</v>
      </c>
      <c r="B1303" s="302" t="s">
        <v>139</v>
      </c>
      <c r="C1303" s="303">
        <f>IFERROR(VLOOKUP(A1303,[3]表10支出预算!$A$4:$F$2222,5,FALSE),0)</f>
        <v>0</v>
      </c>
      <c r="D1303" s="303">
        <f>IFERROR(VLOOKUP(A1303,[3]表10支出预算!$A$4:$F$2222,6,FALSE),0)</f>
        <v>0</v>
      </c>
      <c r="E1303" s="442">
        <f t="shared" si="62"/>
        <v>0</v>
      </c>
      <c r="F1303" s="273" t="str">
        <f t="shared" si="60"/>
        <v>否</v>
      </c>
      <c r="G1303" s="150" t="str">
        <f t="shared" si="61"/>
        <v>项</v>
      </c>
    </row>
    <row r="1304" ht="36" customHeight="1" spans="1:7">
      <c r="A1304" s="441">
        <v>2240304</v>
      </c>
      <c r="B1304" s="302" t="s">
        <v>1126</v>
      </c>
      <c r="C1304" s="303">
        <f>IFERROR(VLOOKUP(A1304,[3]表10支出预算!$A$4:$F$2222,5,FALSE),0)</f>
        <v>0</v>
      </c>
      <c r="D1304" s="303">
        <f>IFERROR(VLOOKUP(A1304,[3]表10支出预算!$A$4:$F$2222,6,FALSE),0)</f>
        <v>0</v>
      </c>
      <c r="E1304" s="442">
        <f t="shared" si="62"/>
        <v>0</v>
      </c>
      <c r="F1304" s="273" t="str">
        <f t="shared" si="60"/>
        <v>否</v>
      </c>
      <c r="G1304" s="150" t="str">
        <f t="shared" si="61"/>
        <v>项</v>
      </c>
    </row>
    <row r="1305" ht="36" customHeight="1" spans="1:7">
      <c r="A1305" s="441">
        <v>2240399</v>
      </c>
      <c r="B1305" s="302" t="s">
        <v>1127</v>
      </c>
      <c r="C1305" s="303">
        <f>IFERROR(VLOOKUP(A1305,[3]表10支出预算!$A$4:$F$2222,5,FALSE),0)</f>
        <v>0</v>
      </c>
      <c r="D1305" s="303">
        <f>IFERROR(VLOOKUP(A1305,[3]表10支出预算!$A$4:$F$2222,6,FALSE),0)</f>
        <v>0</v>
      </c>
      <c r="E1305" s="442">
        <f t="shared" si="62"/>
        <v>0</v>
      </c>
      <c r="F1305" s="273" t="str">
        <f t="shared" si="60"/>
        <v>否</v>
      </c>
      <c r="G1305" s="150" t="str">
        <f t="shared" si="61"/>
        <v>项</v>
      </c>
    </row>
    <row r="1306" ht="36" customHeight="1" spans="1:7">
      <c r="A1306" s="440">
        <v>22404</v>
      </c>
      <c r="B1306" s="298" t="s">
        <v>1128</v>
      </c>
      <c r="C1306" s="299">
        <f>IFERROR(VLOOKUP(A1306,[3]表10支出预算!$A$4:$F$2222,5,FALSE),0)</f>
        <v>0</v>
      </c>
      <c r="D1306" s="299">
        <f>IFERROR(VLOOKUP(A1306,[3]表10支出预算!$A$4:$F$2222,6,FALSE),0)</f>
        <v>0</v>
      </c>
      <c r="E1306" s="300">
        <f t="shared" si="62"/>
        <v>0</v>
      </c>
      <c r="F1306" s="273" t="str">
        <f t="shared" si="60"/>
        <v>否</v>
      </c>
      <c r="G1306" s="150" t="str">
        <f t="shared" si="61"/>
        <v>款</v>
      </c>
    </row>
    <row r="1307" ht="36" customHeight="1" spans="1:7">
      <c r="A1307" s="441">
        <v>2240401</v>
      </c>
      <c r="B1307" s="302" t="s">
        <v>137</v>
      </c>
      <c r="C1307" s="303">
        <f>IFERROR(VLOOKUP(A1307,[3]表10支出预算!$A$4:$F$2222,5,FALSE),0)</f>
        <v>0</v>
      </c>
      <c r="D1307" s="303">
        <f>IFERROR(VLOOKUP(A1307,[3]表10支出预算!$A$4:$F$2222,6,FALSE),0)</f>
        <v>0</v>
      </c>
      <c r="E1307" s="442">
        <f t="shared" si="62"/>
        <v>0</v>
      </c>
      <c r="F1307" s="273" t="str">
        <f t="shared" si="60"/>
        <v>否</v>
      </c>
      <c r="G1307" s="150" t="str">
        <f t="shared" si="61"/>
        <v>项</v>
      </c>
    </row>
    <row r="1308" ht="36" customHeight="1" spans="1:7">
      <c r="A1308" s="441">
        <v>2240402</v>
      </c>
      <c r="B1308" s="302" t="s">
        <v>138</v>
      </c>
      <c r="C1308" s="303">
        <f>IFERROR(VLOOKUP(A1308,[3]表10支出预算!$A$4:$F$2222,5,FALSE),0)</f>
        <v>0</v>
      </c>
      <c r="D1308" s="303">
        <f>IFERROR(VLOOKUP(A1308,[3]表10支出预算!$A$4:$F$2222,6,FALSE),0)</f>
        <v>0</v>
      </c>
      <c r="E1308" s="442">
        <f t="shared" si="62"/>
        <v>0</v>
      </c>
      <c r="F1308" s="273" t="str">
        <f t="shared" si="60"/>
        <v>否</v>
      </c>
      <c r="G1308" s="150" t="str">
        <f t="shared" si="61"/>
        <v>项</v>
      </c>
    </row>
    <row r="1309" ht="36" customHeight="1" spans="1:7">
      <c r="A1309" s="441">
        <v>2240403</v>
      </c>
      <c r="B1309" s="302" t="s">
        <v>139</v>
      </c>
      <c r="C1309" s="303">
        <f>IFERROR(VLOOKUP(A1309,[3]表10支出预算!$A$4:$F$2222,5,FALSE),0)</f>
        <v>0</v>
      </c>
      <c r="D1309" s="303">
        <f>IFERROR(VLOOKUP(A1309,[3]表10支出预算!$A$4:$F$2222,6,FALSE),0)</f>
        <v>0</v>
      </c>
      <c r="E1309" s="442">
        <f t="shared" si="62"/>
        <v>0</v>
      </c>
      <c r="F1309" s="273" t="str">
        <f t="shared" si="60"/>
        <v>否</v>
      </c>
      <c r="G1309" s="150" t="str">
        <f t="shared" si="61"/>
        <v>项</v>
      </c>
    </row>
    <row r="1310" ht="36" customHeight="1" spans="1:7">
      <c r="A1310" s="441">
        <v>2240404</v>
      </c>
      <c r="B1310" s="302" t="s">
        <v>1129</v>
      </c>
      <c r="C1310" s="303">
        <f>IFERROR(VLOOKUP(A1310,[3]表10支出预算!$A$4:$F$2222,5,FALSE),0)</f>
        <v>0</v>
      </c>
      <c r="D1310" s="303">
        <f>IFERROR(VLOOKUP(A1310,[3]表10支出预算!$A$4:$F$2222,6,FALSE),0)</f>
        <v>0</v>
      </c>
      <c r="E1310" s="442">
        <f t="shared" si="62"/>
        <v>0</v>
      </c>
      <c r="F1310" s="273" t="str">
        <f t="shared" si="60"/>
        <v>否</v>
      </c>
      <c r="G1310" s="150" t="str">
        <f t="shared" si="61"/>
        <v>项</v>
      </c>
    </row>
    <row r="1311" ht="36" customHeight="1" spans="1:7">
      <c r="A1311" s="441">
        <v>2240405</v>
      </c>
      <c r="B1311" s="302" t="s">
        <v>1130</v>
      </c>
      <c r="C1311" s="303">
        <f>IFERROR(VLOOKUP(A1311,[3]表10支出预算!$A$4:$F$2222,5,FALSE),0)</f>
        <v>0</v>
      </c>
      <c r="D1311" s="303">
        <f>IFERROR(VLOOKUP(A1311,[3]表10支出预算!$A$4:$F$2222,6,FALSE),0)</f>
        <v>0</v>
      </c>
      <c r="E1311" s="442">
        <f t="shared" si="62"/>
        <v>0</v>
      </c>
      <c r="F1311" s="273" t="str">
        <f t="shared" si="60"/>
        <v>否</v>
      </c>
      <c r="G1311" s="150" t="str">
        <f t="shared" si="61"/>
        <v>项</v>
      </c>
    </row>
    <row r="1312" ht="36" customHeight="1" spans="1:7">
      <c r="A1312" s="441">
        <v>2240450</v>
      </c>
      <c r="B1312" s="302" t="s">
        <v>146</v>
      </c>
      <c r="C1312" s="303">
        <f>IFERROR(VLOOKUP(A1312,[3]表10支出预算!$A$4:$F$2222,5,FALSE),0)</f>
        <v>0</v>
      </c>
      <c r="D1312" s="303">
        <f>IFERROR(VLOOKUP(A1312,[3]表10支出预算!$A$4:$F$2222,6,FALSE),0)</f>
        <v>0</v>
      </c>
      <c r="E1312" s="442">
        <f t="shared" si="62"/>
        <v>0</v>
      </c>
      <c r="F1312" s="273" t="str">
        <f t="shared" si="60"/>
        <v>否</v>
      </c>
      <c r="G1312" s="150" t="str">
        <f t="shared" si="61"/>
        <v>项</v>
      </c>
    </row>
    <row r="1313" ht="36" customHeight="1" spans="1:7">
      <c r="A1313" s="441">
        <v>2240499</v>
      </c>
      <c r="B1313" s="302" t="s">
        <v>1131</v>
      </c>
      <c r="C1313" s="303">
        <f>IFERROR(VLOOKUP(A1313,[3]表10支出预算!$A$4:$F$2222,5,FALSE),0)</f>
        <v>0</v>
      </c>
      <c r="D1313" s="303">
        <f>IFERROR(VLOOKUP(A1313,[3]表10支出预算!$A$4:$F$2222,6,FALSE),0)</f>
        <v>0</v>
      </c>
      <c r="E1313" s="442">
        <f t="shared" si="62"/>
        <v>0</v>
      </c>
      <c r="F1313" s="273" t="str">
        <f t="shared" si="60"/>
        <v>否</v>
      </c>
      <c r="G1313" s="150" t="str">
        <f t="shared" si="61"/>
        <v>项</v>
      </c>
    </row>
    <row r="1314" ht="36" customHeight="1" spans="1:7">
      <c r="A1314" s="440">
        <v>22405</v>
      </c>
      <c r="B1314" s="298" t="s">
        <v>1132</v>
      </c>
      <c r="C1314" s="299">
        <f>IFERROR(VLOOKUP(A1314,[3]表10支出预算!$A$4:$F$2222,5,FALSE),0)</f>
        <v>2</v>
      </c>
      <c r="D1314" s="299">
        <f>IFERROR(VLOOKUP(A1314,[3]表10支出预算!$A$4:$F$2222,6,FALSE),0)</f>
        <v>0</v>
      </c>
      <c r="E1314" s="300">
        <f t="shared" si="62"/>
        <v>-1</v>
      </c>
      <c r="F1314" s="273" t="str">
        <f t="shared" si="60"/>
        <v>是</v>
      </c>
      <c r="G1314" s="150" t="str">
        <f t="shared" si="61"/>
        <v>款</v>
      </c>
    </row>
    <row r="1315" ht="36" customHeight="1" spans="1:7">
      <c r="A1315" s="441">
        <v>2240501</v>
      </c>
      <c r="B1315" s="302" t="s">
        <v>137</v>
      </c>
      <c r="C1315" s="303">
        <f>IFERROR(VLOOKUP(A1315,[3]表10支出预算!$A$4:$F$2222,5,FALSE),0)</f>
        <v>0</v>
      </c>
      <c r="D1315" s="303">
        <f>IFERROR(VLOOKUP(A1315,[3]表10支出预算!$A$4:$F$2222,6,FALSE),0)</f>
        <v>0</v>
      </c>
      <c r="E1315" s="442">
        <f t="shared" si="62"/>
        <v>0</v>
      </c>
      <c r="F1315" s="273" t="str">
        <f t="shared" si="60"/>
        <v>否</v>
      </c>
      <c r="G1315" s="150" t="str">
        <f t="shared" si="61"/>
        <v>项</v>
      </c>
    </row>
    <row r="1316" ht="36" customHeight="1" spans="1:7">
      <c r="A1316" s="441">
        <v>2240502</v>
      </c>
      <c r="B1316" s="302" t="s">
        <v>138</v>
      </c>
      <c r="C1316" s="303">
        <f>IFERROR(VLOOKUP(A1316,[3]表10支出预算!$A$4:$F$2222,5,FALSE),0)</f>
        <v>0</v>
      </c>
      <c r="D1316" s="303">
        <f>IFERROR(VLOOKUP(A1316,[3]表10支出预算!$A$4:$F$2222,6,FALSE),0)</f>
        <v>0</v>
      </c>
      <c r="E1316" s="442">
        <f t="shared" si="62"/>
        <v>0</v>
      </c>
      <c r="F1316" s="273" t="str">
        <f t="shared" si="60"/>
        <v>否</v>
      </c>
      <c r="G1316" s="150" t="str">
        <f t="shared" si="61"/>
        <v>项</v>
      </c>
    </row>
    <row r="1317" ht="36" customHeight="1" spans="1:7">
      <c r="A1317" s="441">
        <v>2240503</v>
      </c>
      <c r="B1317" s="302" t="s">
        <v>139</v>
      </c>
      <c r="C1317" s="303">
        <f>IFERROR(VLOOKUP(A1317,[3]表10支出预算!$A$4:$F$2222,5,FALSE),0)</f>
        <v>0</v>
      </c>
      <c r="D1317" s="303">
        <f>IFERROR(VLOOKUP(A1317,[3]表10支出预算!$A$4:$F$2222,6,FALSE),0)</f>
        <v>0</v>
      </c>
      <c r="E1317" s="442">
        <f t="shared" si="62"/>
        <v>0</v>
      </c>
      <c r="F1317" s="273" t="str">
        <f t="shared" si="60"/>
        <v>否</v>
      </c>
      <c r="G1317" s="150" t="str">
        <f t="shared" si="61"/>
        <v>项</v>
      </c>
    </row>
    <row r="1318" ht="36" customHeight="1" spans="1:7">
      <c r="A1318" s="441">
        <v>2240504</v>
      </c>
      <c r="B1318" s="302" t="s">
        <v>1133</v>
      </c>
      <c r="C1318" s="303">
        <f>IFERROR(VLOOKUP(A1318,[3]表10支出预算!$A$4:$F$2222,5,FALSE),0)</f>
        <v>0</v>
      </c>
      <c r="D1318" s="303">
        <f>IFERROR(VLOOKUP(A1318,[3]表10支出预算!$A$4:$F$2222,6,FALSE),0)</f>
        <v>0</v>
      </c>
      <c r="E1318" s="442">
        <f t="shared" si="62"/>
        <v>0</v>
      </c>
      <c r="F1318" s="273" t="str">
        <f t="shared" si="60"/>
        <v>否</v>
      </c>
      <c r="G1318" s="150" t="str">
        <f t="shared" si="61"/>
        <v>项</v>
      </c>
    </row>
    <row r="1319" ht="36" customHeight="1" spans="1:7">
      <c r="A1319" s="441">
        <v>2240505</v>
      </c>
      <c r="B1319" s="302" t="s">
        <v>1134</v>
      </c>
      <c r="C1319" s="303">
        <f>IFERROR(VLOOKUP(A1319,[3]表10支出预算!$A$4:$F$2222,5,FALSE),0)</f>
        <v>2</v>
      </c>
      <c r="D1319" s="303">
        <f>IFERROR(VLOOKUP(A1319,[3]表10支出预算!$A$4:$F$2222,6,FALSE),0)</f>
        <v>0</v>
      </c>
      <c r="E1319" s="442">
        <f t="shared" si="62"/>
        <v>-1</v>
      </c>
      <c r="F1319" s="273" t="str">
        <f t="shared" si="60"/>
        <v>是</v>
      </c>
      <c r="G1319" s="150" t="str">
        <f t="shared" si="61"/>
        <v>项</v>
      </c>
    </row>
    <row r="1320" ht="36" customHeight="1" spans="1:7">
      <c r="A1320" s="441">
        <v>2240506</v>
      </c>
      <c r="B1320" s="302" t="s">
        <v>1135</v>
      </c>
      <c r="C1320" s="303">
        <f>IFERROR(VLOOKUP(A1320,[3]表10支出预算!$A$4:$F$2222,5,FALSE),0)</f>
        <v>0</v>
      </c>
      <c r="D1320" s="303">
        <f>IFERROR(VLOOKUP(A1320,[3]表10支出预算!$A$4:$F$2222,6,FALSE),0)</f>
        <v>0</v>
      </c>
      <c r="E1320" s="442">
        <f t="shared" si="62"/>
        <v>0</v>
      </c>
      <c r="F1320" s="273" t="str">
        <f t="shared" si="60"/>
        <v>否</v>
      </c>
      <c r="G1320" s="150" t="str">
        <f t="shared" si="61"/>
        <v>项</v>
      </c>
    </row>
    <row r="1321" ht="36" customHeight="1" spans="1:7">
      <c r="A1321" s="441">
        <v>2240507</v>
      </c>
      <c r="B1321" s="302" t="s">
        <v>1136</v>
      </c>
      <c r="C1321" s="303">
        <f>IFERROR(VLOOKUP(A1321,[3]表10支出预算!$A$4:$F$2222,5,FALSE),0)</f>
        <v>0</v>
      </c>
      <c r="D1321" s="303">
        <f>IFERROR(VLOOKUP(A1321,[3]表10支出预算!$A$4:$F$2222,6,FALSE),0)</f>
        <v>0</v>
      </c>
      <c r="E1321" s="442">
        <f t="shared" si="62"/>
        <v>0</v>
      </c>
      <c r="F1321" s="273" t="str">
        <f t="shared" si="60"/>
        <v>否</v>
      </c>
      <c r="G1321" s="150" t="str">
        <f t="shared" si="61"/>
        <v>项</v>
      </c>
    </row>
    <row r="1322" ht="36" customHeight="1" spans="1:7">
      <c r="A1322" s="441">
        <v>2240508</v>
      </c>
      <c r="B1322" s="302" t="s">
        <v>1137</v>
      </c>
      <c r="C1322" s="303">
        <f>IFERROR(VLOOKUP(A1322,[3]表10支出预算!$A$4:$F$2222,5,FALSE),0)</f>
        <v>0</v>
      </c>
      <c r="D1322" s="303">
        <f>IFERROR(VLOOKUP(A1322,[3]表10支出预算!$A$4:$F$2222,6,FALSE),0)</f>
        <v>0</v>
      </c>
      <c r="E1322" s="442">
        <f t="shared" si="62"/>
        <v>0</v>
      </c>
      <c r="F1322" s="273" t="str">
        <f t="shared" si="60"/>
        <v>否</v>
      </c>
      <c r="G1322" s="150" t="str">
        <f t="shared" si="61"/>
        <v>项</v>
      </c>
    </row>
    <row r="1323" ht="36" customHeight="1" spans="1:7">
      <c r="A1323" s="441">
        <v>2240509</v>
      </c>
      <c r="B1323" s="302" t="s">
        <v>1138</v>
      </c>
      <c r="C1323" s="303">
        <f>IFERROR(VLOOKUP(A1323,[3]表10支出预算!$A$4:$F$2222,5,FALSE),0)</f>
        <v>0</v>
      </c>
      <c r="D1323" s="303">
        <f>IFERROR(VLOOKUP(A1323,[3]表10支出预算!$A$4:$F$2222,6,FALSE),0)</f>
        <v>0</v>
      </c>
      <c r="E1323" s="442">
        <f t="shared" si="62"/>
        <v>0</v>
      </c>
      <c r="F1323" s="273" t="str">
        <f t="shared" si="60"/>
        <v>否</v>
      </c>
      <c r="G1323" s="150" t="str">
        <f t="shared" si="61"/>
        <v>项</v>
      </c>
    </row>
    <row r="1324" ht="36" customHeight="1" spans="1:7">
      <c r="A1324" s="441">
        <v>2240510</v>
      </c>
      <c r="B1324" s="302" t="s">
        <v>1139</v>
      </c>
      <c r="C1324" s="303">
        <f>IFERROR(VLOOKUP(A1324,[3]表10支出预算!$A$4:$F$2222,5,FALSE),0)</f>
        <v>0</v>
      </c>
      <c r="D1324" s="303">
        <f>IFERROR(VLOOKUP(A1324,[3]表10支出预算!$A$4:$F$2222,6,FALSE),0)</f>
        <v>0</v>
      </c>
      <c r="E1324" s="442">
        <f t="shared" si="62"/>
        <v>0</v>
      </c>
      <c r="F1324" s="273" t="str">
        <f t="shared" si="60"/>
        <v>否</v>
      </c>
      <c r="G1324" s="150" t="str">
        <f t="shared" si="61"/>
        <v>项</v>
      </c>
    </row>
    <row r="1325" ht="36" customHeight="1" spans="1:7">
      <c r="A1325" s="441">
        <v>2240550</v>
      </c>
      <c r="B1325" s="302" t="s">
        <v>1140</v>
      </c>
      <c r="C1325" s="303">
        <f>IFERROR(VLOOKUP(A1325,[3]表10支出预算!$A$4:$F$2222,5,FALSE),0)</f>
        <v>0</v>
      </c>
      <c r="D1325" s="303">
        <f>IFERROR(VLOOKUP(A1325,[3]表10支出预算!$A$4:$F$2222,6,FALSE),0)</f>
        <v>0</v>
      </c>
      <c r="E1325" s="442">
        <f t="shared" si="62"/>
        <v>0</v>
      </c>
      <c r="F1325" s="273" t="str">
        <f t="shared" si="60"/>
        <v>否</v>
      </c>
      <c r="G1325" s="150" t="str">
        <f t="shared" si="61"/>
        <v>项</v>
      </c>
    </row>
    <row r="1326" ht="36" customHeight="1" spans="1:7">
      <c r="A1326" s="441">
        <v>2240599</v>
      </c>
      <c r="B1326" s="302" t="s">
        <v>1141</v>
      </c>
      <c r="C1326" s="303">
        <f>IFERROR(VLOOKUP(A1326,[3]表10支出预算!$A$4:$F$2222,5,FALSE),0)</f>
        <v>0</v>
      </c>
      <c r="D1326" s="303">
        <f>IFERROR(VLOOKUP(A1326,[3]表10支出预算!$A$4:$F$2222,6,FALSE),0)</f>
        <v>0</v>
      </c>
      <c r="E1326" s="442">
        <f t="shared" si="62"/>
        <v>0</v>
      </c>
      <c r="F1326" s="273" t="str">
        <f t="shared" si="60"/>
        <v>否</v>
      </c>
      <c r="G1326" s="150" t="str">
        <f t="shared" si="61"/>
        <v>项</v>
      </c>
    </row>
    <row r="1327" ht="36" customHeight="1" spans="1:7">
      <c r="A1327" s="440">
        <v>22406</v>
      </c>
      <c r="B1327" s="298" t="s">
        <v>1142</v>
      </c>
      <c r="C1327" s="299">
        <f>IFERROR(VLOOKUP(A1327,[3]表10支出预算!$A$4:$F$2222,5,FALSE),0)</f>
        <v>313</v>
      </c>
      <c r="D1327" s="299">
        <f>IFERROR(VLOOKUP(A1327,[3]表10支出预算!$A$4:$F$2222,6,FALSE),0)</f>
        <v>585</v>
      </c>
      <c r="E1327" s="300">
        <f t="shared" si="62"/>
        <v>0.869</v>
      </c>
      <c r="F1327" s="273" t="str">
        <f t="shared" si="60"/>
        <v>是</v>
      </c>
      <c r="G1327" s="150" t="str">
        <f t="shared" si="61"/>
        <v>款</v>
      </c>
    </row>
    <row r="1328" ht="36" customHeight="1" spans="1:7">
      <c r="A1328" s="441">
        <v>2240601</v>
      </c>
      <c r="B1328" s="302" t="s">
        <v>1143</v>
      </c>
      <c r="C1328" s="303">
        <f>IFERROR(VLOOKUP(A1328,[3]表10支出预算!$A$4:$F$2222,5,FALSE),0)</f>
        <v>16</v>
      </c>
      <c r="D1328" s="303">
        <f>IFERROR(VLOOKUP(A1328,[3]表10支出预算!$A$4:$F$2222,6,FALSE),0)</f>
        <v>0</v>
      </c>
      <c r="E1328" s="442">
        <f t="shared" si="62"/>
        <v>-1</v>
      </c>
      <c r="F1328" s="273" t="str">
        <f t="shared" si="60"/>
        <v>是</v>
      </c>
      <c r="G1328" s="150" t="str">
        <f t="shared" si="61"/>
        <v>项</v>
      </c>
    </row>
    <row r="1329" ht="36" customHeight="1" spans="1:7">
      <c r="A1329" s="441">
        <v>2240602</v>
      </c>
      <c r="B1329" s="302" t="s">
        <v>1144</v>
      </c>
      <c r="C1329" s="303">
        <f>IFERROR(VLOOKUP(A1329,[3]表10支出预算!$A$4:$F$2222,5,FALSE),0)</f>
        <v>218</v>
      </c>
      <c r="D1329" s="303">
        <f>IFERROR(VLOOKUP(A1329,[3]表10支出预算!$A$4:$F$2222,6,FALSE),0)</f>
        <v>399</v>
      </c>
      <c r="E1329" s="442">
        <f t="shared" si="62"/>
        <v>0.83</v>
      </c>
      <c r="F1329" s="273" t="str">
        <f t="shared" si="60"/>
        <v>是</v>
      </c>
      <c r="G1329" s="150" t="str">
        <f t="shared" si="61"/>
        <v>项</v>
      </c>
    </row>
    <row r="1330" ht="36" customHeight="1" spans="1:7">
      <c r="A1330" s="441">
        <v>2240699</v>
      </c>
      <c r="B1330" s="302" t="s">
        <v>1145</v>
      </c>
      <c r="C1330" s="303">
        <f>IFERROR(VLOOKUP(A1330,[3]表10支出预算!$A$4:$F$2222,5,FALSE),0)</f>
        <v>79</v>
      </c>
      <c r="D1330" s="303">
        <f>IFERROR(VLOOKUP(A1330,[3]表10支出预算!$A$4:$F$2222,6,FALSE),0)</f>
        <v>187</v>
      </c>
      <c r="E1330" s="442">
        <f t="shared" si="62"/>
        <v>1.367</v>
      </c>
      <c r="F1330" s="273" t="str">
        <f t="shared" si="60"/>
        <v>是</v>
      </c>
      <c r="G1330" s="150" t="str">
        <f t="shared" si="61"/>
        <v>项</v>
      </c>
    </row>
    <row r="1331" ht="36" customHeight="1" spans="1:7">
      <c r="A1331" s="440">
        <v>22407</v>
      </c>
      <c r="B1331" s="298" t="s">
        <v>1146</v>
      </c>
      <c r="C1331" s="299">
        <f>IFERROR(VLOOKUP(A1331,[3]表10支出预算!$A$4:$F$2222,5,FALSE),0)</f>
        <v>457</v>
      </c>
      <c r="D1331" s="299">
        <f>IFERROR(VLOOKUP(A1331,[3]表10支出预算!$A$4:$F$2222,6,FALSE),0)</f>
        <v>913</v>
      </c>
      <c r="E1331" s="300">
        <f t="shared" si="62"/>
        <v>0.998</v>
      </c>
      <c r="F1331" s="273" t="str">
        <f t="shared" si="60"/>
        <v>是</v>
      </c>
      <c r="G1331" s="150" t="str">
        <f t="shared" si="61"/>
        <v>款</v>
      </c>
    </row>
    <row r="1332" ht="36" customHeight="1" spans="1:7">
      <c r="A1332" s="441">
        <v>2240701</v>
      </c>
      <c r="B1332" s="302" t="s">
        <v>1147</v>
      </c>
      <c r="C1332" s="303">
        <f>IFERROR(VLOOKUP(A1332,[3]表10支出预算!$A$4:$F$2222,5,FALSE),0)</f>
        <v>0</v>
      </c>
      <c r="D1332" s="303">
        <f>IFERROR(VLOOKUP(A1332,[3]表10支出预算!$A$4:$F$2222,6,FALSE),0)</f>
        <v>0</v>
      </c>
      <c r="E1332" s="442">
        <f t="shared" si="62"/>
        <v>0</v>
      </c>
      <c r="F1332" s="273" t="str">
        <f t="shared" si="60"/>
        <v>否</v>
      </c>
      <c r="G1332" s="150" t="str">
        <f t="shared" si="61"/>
        <v>项</v>
      </c>
    </row>
    <row r="1333" ht="36" customHeight="1" spans="1:7">
      <c r="A1333" s="441">
        <v>2240702</v>
      </c>
      <c r="B1333" s="302" t="s">
        <v>1148</v>
      </c>
      <c r="C1333" s="303">
        <f>IFERROR(VLOOKUP(A1333,[3]表10支出预算!$A$4:$F$2222,5,FALSE),0)</f>
        <v>0</v>
      </c>
      <c r="D1333" s="303">
        <f>IFERROR(VLOOKUP(A1333,[3]表10支出预算!$A$4:$F$2222,6,FALSE),0)</f>
        <v>0</v>
      </c>
      <c r="E1333" s="442">
        <f t="shared" si="62"/>
        <v>0</v>
      </c>
      <c r="F1333" s="273" t="str">
        <f t="shared" si="60"/>
        <v>否</v>
      </c>
      <c r="G1333" s="150" t="str">
        <f t="shared" si="61"/>
        <v>项</v>
      </c>
    </row>
    <row r="1334" ht="36" customHeight="1" spans="1:7">
      <c r="A1334" s="441">
        <v>2240703</v>
      </c>
      <c r="B1334" s="302" t="s">
        <v>1149</v>
      </c>
      <c r="C1334" s="303">
        <f>IFERROR(VLOOKUP(A1334,[3]表10支出预算!$A$4:$F$2222,5,FALSE),0)</f>
        <v>457</v>
      </c>
      <c r="D1334" s="303">
        <f>IFERROR(VLOOKUP(A1334,[3]表10支出预算!$A$4:$F$2222,6,FALSE),0)</f>
        <v>913</v>
      </c>
      <c r="E1334" s="442">
        <f t="shared" si="62"/>
        <v>0.998</v>
      </c>
      <c r="F1334" s="273" t="str">
        <f t="shared" si="60"/>
        <v>是</v>
      </c>
      <c r="G1334" s="150" t="str">
        <f t="shared" si="61"/>
        <v>项</v>
      </c>
    </row>
    <row r="1335" ht="36" customHeight="1" spans="1:7">
      <c r="A1335" s="441">
        <v>2240704</v>
      </c>
      <c r="B1335" s="302" t="s">
        <v>1150</v>
      </c>
      <c r="C1335" s="303">
        <f>IFERROR(VLOOKUP(A1335,[3]表10支出预算!$A$4:$F$2222,5,FALSE),0)</f>
        <v>0</v>
      </c>
      <c r="D1335" s="303">
        <f>IFERROR(VLOOKUP(A1335,[3]表10支出预算!$A$4:$F$2222,6,FALSE),0)</f>
        <v>0</v>
      </c>
      <c r="E1335" s="442">
        <f t="shared" si="62"/>
        <v>0</v>
      </c>
      <c r="F1335" s="273" t="str">
        <f t="shared" si="60"/>
        <v>否</v>
      </c>
      <c r="G1335" s="150" t="str">
        <f t="shared" si="61"/>
        <v>项</v>
      </c>
    </row>
    <row r="1336" ht="36" customHeight="1" spans="1:7">
      <c r="A1336" s="441">
        <v>2240799</v>
      </c>
      <c r="B1336" s="302" t="s">
        <v>1151</v>
      </c>
      <c r="C1336" s="303">
        <f>IFERROR(VLOOKUP(A1336,[3]表10支出预算!$A$4:$F$2222,5,FALSE),0)</f>
        <v>0</v>
      </c>
      <c r="D1336" s="303">
        <f>IFERROR(VLOOKUP(A1336,[3]表10支出预算!$A$4:$F$2222,6,FALSE),0)</f>
        <v>0</v>
      </c>
      <c r="E1336" s="442">
        <f t="shared" si="62"/>
        <v>0</v>
      </c>
      <c r="F1336" s="273" t="str">
        <f t="shared" si="60"/>
        <v>否</v>
      </c>
      <c r="G1336" s="150" t="str">
        <f t="shared" si="61"/>
        <v>项</v>
      </c>
    </row>
    <row r="1337" ht="36" customHeight="1" spans="1:7">
      <c r="A1337" s="440">
        <v>22499</v>
      </c>
      <c r="B1337" s="298" t="s">
        <v>1152</v>
      </c>
      <c r="C1337" s="299">
        <f>IFERROR(VLOOKUP(A1337,[3]表10支出预算!$A$4:$F$2222,5,FALSE),0)</f>
        <v>0</v>
      </c>
      <c r="D1337" s="299">
        <f>IFERROR(VLOOKUP(A1337,[3]表10支出预算!$A$4:$F$2222,6,FALSE),0)</f>
        <v>0</v>
      </c>
      <c r="E1337" s="300">
        <f t="shared" si="62"/>
        <v>0</v>
      </c>
      <c r="F1337" s="273" t="str">
        <f t="shared" si="60"/>
        <v>否</v>
      </c>
      <c r="G1337" s="150" t="str">
        <f t="shared" si="61"/>
        <v>款</v>
      </c>
    </row>
    <row r="1338" ht="36" customHeight="1" spans="1:7">
      <c r="A1338" s="450">
        <v>2249999</v>
      </c>
      <c r="B1338" s="302" t="s">
        <v>1153</v>
      </c>
      <c r="C1338" s="303">
        <f>IFERROR(VLOOKUP(A1338,[3]表10支出预算!$A$4:$F$2222,5,FALSE),0)</f>
        <v>0</v>
      </c>
      <c r="D1338" s="303">
        <f>IFERROR(VLOOKUP(A1338,[3]表10支出预算!$A$4:$F$2222,6,FALSE),0)</f>
        <v>0</v>
      </c>
      <c r="E1338" s="442">
        <f t="shared" si="62"/>
        <v>0</v>
      </c>
      <c r="F1338" s="273" t="str">
        <f t="shared" si="60"/>
        <v>否</v>
      </c>
      <c r="G1338" s="150" t="str">
        <f t="shared" si="61"/>
        <v>项</v>
      </c>
    </row>
    <row r="1339" ht="36" customHeight="1" spans="1:7">
      <c r="A1339" s="308" t="s">
        <v>1154</v>
      </c>
      <c r="B1339" s="447" t="s">
        <v>277</v>
      </c>
      <c r="C1339" s="448">
        <f>IFERROR(VLOOKUP(A1339,[3]表10支出预算!$A$4:$F$2222,5,FALSE),0)</f>
        <v>0</v>
      </c>
      <c r="D1339" s="448">
        <f>IFERROR(VLOOKUP(A1339,[3]表10支出预算!$A$4:$F$2222,6,FALSE),0)</f>
        <v>0</v>
      </c>
      <c r="E1339" s="300">
        <f t="shared" si="62"/>
        <v>0</v>
      </c>
      <c r="F1339" s="273" t="str">
        <f t="shared" si="60"/>
        <v>否</v>
      </c>
      <c r="G1339" s="150" t="str">
        <f t="shared" si="61"/>
        <v>项</v>
      </c>
    </row>
    <row r="1340" ht="36" customHeight="1" spans="1:7">
      <c r="A1340" s="440">
        <v>227</v>
      </c>
      <c r="B1340" s="298" t="s">
        <v>111</v>
      </c>
      <c r="C1340" s="299">
        <f>IFERROR(VLOOKUP(A1340,[3]表10支出预算!$A$4:$F$2222,5,FALSE),0)</f>
        <v>0</v>
      </c>
      <c r="D1340" s="299">
        <f>IFERROR(VLOOKUP(A1340,[3]表10支出预算!$A$4:$F$2222,6,FALSE),0)</f>
        <v>3200</v>
      </c>
      <c r="E1340" s="300">
        <f t="shared" si="62"/>
        <v>0</v>
      </c>
      <c r="F1340" s="273" t="str">
        <f t="shared" si="60"/>
        <v>是</v>
      </c>
      <c r="G1340" s="150" t="str">
        <f t="shared" si="61"/>
        <v>类</v>
      </c>
    </row>
    <row r="1341" ht="36" customHeight="1" spans="1:7">
      <c r="A1341" s="440">
        <v>232</v>
      </c>
      <c r="B1341" s="298" t="s">
        <v>113</v>
      </c>
      <c r="C1341" s="299">
        <f>IFERROR(VLOOKUP(A1341,[3]表10支出预算!$A$4:$F$2222,5,FALSE),0)</f>
        <v>9109</v>
      </c>
      <c r="D1341" s="299">
        <f>IFERROR(VLOOKUP(A1341,[3]表10支出预算!$A$4:$F$2222,6,FALSE),0)</f>
        <v>12000</v>
      </c>
      <c r="E1341" s="300">
        <f t="shared" si="62"/>
        <v>0.317</v>
      </c>
      <c r="F1341" s="273" t="str">
        <f t="shared" si="60"/>
        <v>是</v>
      </c>
      <c r="G1341" s="150" t="str">
        <f t="shared" si="61"/>
        <v>类</v>
      </c>
    </row>
    <row r="1342" ht="36" customHeight="1" spans="1:7">
      <c r="A1342" s="440">
        <v>23203</v>
      </c>
      <c r="B1342" s="298" t="s">
        <v>1155</v>
      </c>
      <c r="C1342" s="299">
        <f>IFERROR(VLOOKUP(A1342,[3]表10支出预算!$A$4:$F$2222,5,FALSE),0)</f>
        <v>9109</v>
      </c>
      <c r="D1342" s="299">
        <f>IFERROR(VLOOKUP(A1342,[3]表10支出预算!$A$4:$F$2222,6,FALSE),0)</f>
        <v>12000</v>
      </c>
      <c r="E1342" s="300">
        <f t="shared" si="62"/>
        <v>0.317</v>
      </c>
      <c r="F1342" s="273" t="str">
        <f t="shared" si="60"/>
        <v>是</v>
      </c>
      <c r="G1342" s="150" t="str">
        <f t="shared" si="61"/>
        <v>款</v>
      </c>
    </row>
    <row r="1343" ht="36" customHeight="1" spans="1:7">
      <c r="A1343" s="441">
        <v>2320301</v>
      </c>
      <c r="B1343" s="302" t="s">
        <v>1156</v>
      </c>
      <c r="C1343" s="303">
        <f>IFERROR(VLOOKUP(A1343,[3]表10支出预算!$A$4:$F$2222,5,FALSE),0)</f>
        <v>8764</v>
      </c>
      <c r="D1343" s="303">
        <f>IFERROR(VLOOKUP(A1343,[3]表10支出预算!$A$4:$F$2222,6,FALSE),0)</f>
        <v>12000</v>
      </c>
      <c r="E1343" s="442">
        <f t="shared" si="62"/>
        <v>0.369</v>
      </c>
      <c r="F1343" s="273" t="str">
        <f t="shared" si="60"/>
        <v>是</v>
      </c>
      <c r="G1343" s="150" t="str">
        <f t="shared" si="61"/>
        <v>项</v>
      </c>
    </row>
    <row r="1344" ht="36" customHeight="1" spans="1:7">
      <c r="A1344" s="441">
        <v>2320302</v>
      </c>
      <c r="B1344" s="302" t="s">
        <v>1157</v>
      </c>
      <c r="C1344" s="303">
        <f>IFERROR(VLOOKUP(A1344,[3]表10支出预算!$A$4:$F$2222,5,FALSE),0)</f>
        <v>0</v>
      </c>
      <c r="D1344" s="303">
        <f>IFERROR(VLOOKUP(A1344,[3]表10支出预算!$A$4:$F$2222,6,FALSE),0)</f>
        <v>0</v>
      </c>
      <c r="E1344" s="442">
        <f t="shared" si="62"/>
        <v>0</v>
      </c>
      <c r="F1344" s="273" t="str">
        <f t="shared" si="60"/>
        <v>否</v>
      </c>
      <c r="G1344" s="150" t="str">
        <f t="shared" si="61"/>
        <v>项</v>
      </c>
    </row>
    <row r="1345" ht="36" customHeight="1" spans="1:7">
      <c r="A1345" s="441">
        <v>2320303</v>
      </c>
      <c r="B1345" s="302" t="s">
        <v>1158</v>
      </c>
      <c r="C1345" s="303">
        <f>IFERROR(VLOOKUP(A1345,[3]表10支出预算!$A$4:$F$2222,5,FALSE),0)</f>
        <v>345</v>
      </c>
      <c r="D1345" s="303">
        <f>IFERROR(VLOOKUP(A1345,[3]表10支出预算!$A$4:$F$2222,6,FALSE),0)</f>
        <v>0</v>
      </c>
      <c r="E1345" s="442">
        <f t="shared" si="62"/>
        <v>-1</v>
      </c>
      <c r="F1345" s="273" t="str">
        <f t="shared" si="60"/>
        <v>是</v>
      </c>
      <c r="G1345" s="150" t="str">
        <f t="shared" si="61"/>
        <v>项</v>
      </c>
    </row>
    <row r="1346" ht="36" customHeight="1" spans="1:7">
      <c r="A1346" s="445">
        <v>2320399</v>
      </c>
      <c r="B1346" s="302" t="s">
        <v>1159</v>
      </c>
      <c r="C1346" s="303">
        <f>IFERROR(VLOOKUP(A1346,[3]表10支出预算!$A$4:$F$2222,5,FALSE),0)</f>
        <v>0</v>
      </c>
      <c r="D1346" s="303">
        <f>IFERROR(VLOOKUP(A1346,[3]表10支出预算!$A$4:$F$2222,6,FALSE),0)</f>
        <v>0</v>
      </c>
      <c r="E1346" s="442">
        <f t="shared" si="62"/>
        <v>0</v>
      </c>
      <c r="F1346" s="273" t="str">
        <f t="shared" si="60"/>
        <v>否</v>
      </c>
      <c r="G1346" s="150" t="str">
        <f t="shared" si="61"/>
        <v>项</v>
      </c>
    </row>
    <row r="1347" ht="36" customHeight="1" spans="1:7">
      <c r="A1347" s="456" t="s">
        <v>1160</v>
      </c>
      <c r="B1347" s="447" t="s">
        <v>277</v>
      </c>
      <c r="C1347" s="299">
        <f>IFERROR(VLOOKUP(A1347,[3]表10支出预算!$A$4:$F$2222,5,FALSE),0)</f>
        <v>0</v>
      </c>
      <c r="D1347" s="299">
        <f>IFERROR(VLOOKUP(A1347,[3]表10支出预算!$A$4:$F$2222,6,FALSE),0)</f>
        <v>0</v>
      </c>
      <c r="E1347" s="300">
        <f t="shared" si="62"/>
        <v>0</v>
      </c>
      <c r="F1347" s="273" t="str">
        <f t="shared" si="60"/>
        <v>否</v>
      </c>
      <c r="G1347" s="150" t="str">
        <f t="shared" si="61"/>
        <v>项</v>
      </c>
    </row>
    <row r="1348" ht="36" customHeight="1" spans="1:7">
      <c r="A1348" s="440">
        <v>233</v>
      </c>
      <c r="B1348" s="298" t="s">
        <v>115</v>
      </c>
      <c r="C1348" s="299">
        <f>IFERROR(VLOOKUP(A1348,[3]表10支出预算!$A$4:$F$2222,5,FALSE),0)</f>
        <v>204</v>
      </c>
      <c r="D1348" s="299">
        <f>IFERROR(VLOOKUP(A1348,[3]表10支出预算!$A$4:$F$2222,6,FALSE),0)</f>
        <v>100</v>
      </c>
      <c r="E1348" s="300">
        <f t="shared" si="62"/>
        <v>-0.51</v>
      </c>
      <c r="F1348" s="273" t="str">
        <f t="shared" ref="F1348:F1355" si="63">IF(LEN(A1348)=3,"是",IF(B1348&lt;&gt;"",IF(SUM(C1348:D1348)&lt;&gt;0,"是","否"),"是"))</f>
        <v>是</v>
      </c>
      <c r="G1348" s="150" t="str">
        <f t="shared" ref="G1348:G1355" si="64">IF(LEN(A1348)=3,"类",IF(LEN(A1348)=5,"款","项"))</f>
        <v>类</v>
      </c>
    </row>
    <row r="1349" ht="36" customHeight="1" spans="1:7">
      <c r="A1349" s="440">
        <v>23303</v>
      </c>
      <c r="B1349" s="298" t="s">
        <v>1161</v>
      </c>
      <c r="C1349" s="299">
        <f>IFERROR(VLOOKUP(A1349,[3]表10支出预算!$A$4:$F$2222,5,FALSE),0)</f>
        <v>204</v>
      </c>
      <c r="D1349" s="299">
        <f>IFERROR(VLOOKUP(A1349,[3]表10支出预算!$A$4:$F$2222,6,FALSE),0)</f>
        <v>100</v>
      </c>
      <c r="E1349" s="300">
        <f t="shared" ref="E1349:E1355" si="65">IF(C1349=0,0,(D1349-C1349)/C1349)</f>
        <v>-0.51</v>
      </c>
      <c r="F1349" s="273" t="str">
        <f t="shared" si="63"/>
        <v>是</v>
      </c>
      <c r="G1349" s="150" t="str">
        <f t="shared" si="64"/>
        <v>款</v>
      </c>
    </row>
    <row r="1350" ht="36" customHeight="1" spans="1:7">
      <c r="A1350" s="440">
        <v>229</v>
      </c>
      <c r="B1350" s="298" t="s">
        <v>117</v>
      </c>
      <c r="C1350" s="299">
        <f>IFERROR(VLOOKUP(A1350,[3]表10支出预算!$A$4:$F$2222,5,FALSE),0)</f>
        <v>0</v>
      </c>
      <c r="D1350" s="299">
        <f>IFERROR(VLOOKUP(A1350,[3]表10支出预算!$A$4:$F$2222,6,FALSE),0)</f>
        <v>0</v>
      </c>
      <c r="E1350" s="300">
        <f t="shared" si="65"/>
        <v>0</v>
      </c>
      <c r="F1350" s="273" t="str">
        <f t="shared" si="63"/>
        <v>是</v>
      </c>
      <c r="G1350" s="150" t="str">
        <f t="shared" si="64"/>
        <v>类</v>
      </c>
    </row>
    <row r="1351" ht="36" customHeight="1" spans="1:7">
      <c r="A1351" s="440">
        <v>22902</v>
      </c>
      <c r="B1351" s="298" t="s">
        <v>1162</v>
      </c>
      <c r="C1351" s="299">
        <f>IFERROR(VLOOKUP(A1351,[3]表10支出预算!$A$4:$F$2222,5,FALSE),0)</f>
        <v>0</v>
      </c>
      <c r="D1351" s="299">
        <f>IFERROR(VLOOKUP(A1351,[3]表10支出预算!$A$4:$F$2222,6,FALSE),0)</f>
        <v>0</v>
      </c>
      <c r="E1351" s="300">
        <f t="shared" si="65"/>
        <v>0</v>
      </c>
      <c r="F1351" s="273" t="str">
        <f t="shared" si="63"/>
        <v>否</v>
      </c>
      <c r="G1351" s="150" t="str">
        <f t="shared" si="64"/>
        <v>款</v>
      </c>
    </row>
    <row r="1352" ht="36" customHeight="1" spans="1:7">
      <c r="A1352" s="440">
        <v>22999</v>
      </c>
      <c r="B1352" s="298" t="s">
        <v>1005</v>
      </c>
      <c r="C1352" s="299">
        <f>IFERROR(VLOOKUP(A1352,[3]表10支出预算!$A$4:$F$2222,5,FALSE),0)</f>
        <v>0</v>
      </c>
      <c r="D1352" s="299">
        <f>IFERROR(VLOOKUP(A1352,[3]表10支出预算!$A$4:$F$2222,6,FALSE),0)</f>
        <v>0</v>
      </c>
      <c r="E1352" s="300">
        <f t="shared" si="65"/>
        <v>0</v>
      </c>
      <c r="F1352" s="273" t="str">
        <f t="shared" si="63"/>
        <v>否</v>
      </c>
      <c r="G1352" s="150" t="str">
        <f t="shared" si="64"/>
        <v>款</v>
      </c>
    </row>
    <row r="1353" ht="36" customHeight="1" spans="1:7">
      <c r="A1353" s="446" t="s">
        <v>1163</v>
      </c>
      <c r="B1353" s="447" t="s">
        <v>277</v>
      </c>
      <c r="C1353" s="464">
        <f>IFERROR(VLOOKUP(A1353,[3]表10支出预算!$A$4:$F$2222,5,FALSE),0)</f>
        <v>0</v>
      </c>
      <c r="D1353" s="464">
        <f>IFERROR(VLOOKUP(A1353,[3]表10支出预算!$A$4:$F$2222,6,FALSE),0)</f>
        <v>0</v>
      </c>
      <c r="E1353" s="300">
        <f t="shared" si="65"/>
        <v>0</v>
      </c>
      <c r="F1353" s="273" t="str">
        <f t="shared" si="63"/>
        <v>否</v>
      </c>
      <c r="G1353" s="150" t="str">
        <f t="shared" si="64"/>
        <v>项</v>
      </c>
    </row>
    <row r="1354" ht="36" customHeight="1" spans="1:6">
      <c r="A1354" s="465"/>
      <c r="B1354" s="447"/>
      <c r="C1354" s="464"/>
      <c r="D1354" s="464"/>
      <c r="E1354" s="300">
        <f t="shared" si="65"/>
        <v>0</v>
      </c>
      <c r="F1354" s="273" t="str">
        <f t="shared" si="63"/>
        <v>是</v>
      </c>
    </row>
    <row r="1355" ht="36" customHeight="1" spans="1:6">
      <c r="A1355" s="466"/>
      <c r="B1355" s="467" t="s">
        <v>1164</v>
      </c>
      <c r="C1355" s="311">
        <v>598528</v>
      </c>
      <c r="D1355" s="311">
        <v>364000</v>
      </c>
      <c r="E1355" s="300">
        <f t="shared" si="65"/>
        <v>-0.392</v>
      </c>
      <c r="F1355" s="273" t="str">
        <f t="shared" si="63"/>
        <v>是</v>
      </c>
    </row>
    <row r="1356" spans="3:3">
      <c r="C1356" s="468"/>
    </row>
    <row r="1357" spans="3:3">
      <c r="C1357" s="407"/>
    </row>
    <row r="1358" spans="3:3">
      <c r="C1358" s="468"/>
    </row>
    <row r="1359" spans="3:3">
      <c r="C1359" s="407"/>
    </row>
    <row r="1360" spans="3:3">
      <c r="C1360" s="468"/>
    </row>
    <row r="1361" spans="3:3">
      <c r="C1361" s="468"/>
    </row>
    <row r="1362" spans="3:3">
      <c r="C1362" s="407"/>
    </row>
    <row r="1363" spans="3:3">
      <c r="C1363" s="468"/>
    </row>
    <row r="1364" spans="3:3">
      <c r="C1364" s="468"/>
    </row>
    <row r="1365" spans="3:3">
      <c r="C1365" s="468"/>
    </row>
    <row r="1366" spans="3:3">
      <c r="C1366" s="468"/>
    </row>
    <row r="1367" spans="3:5">
      <c r="C1367" s="407"/>
      <c r="E1367" s="338" t="str">
        <f>IF(C1355&lt;&gt;0,IF((D1355/C1355-1)&lt;-30%,"",IF((D1355/C1355-1)&gt;150%,"",D1355/C1355-1)),"")</f>
        <v/>
      </c>
    </row>
    <row r="1368" spans="3:3">
      <c r="C1368" s="468"/>
    </row>
  </sheetData>
  <autoFilter ref="A3:G1355">
    <extLst/>
  </autoFilter>
  <mergeCells count="1">
    <mergeCell ref="B1:E1"/>
  </mergeCells>
  <conditionalFormatting sqref="F4">
    <cfRule type="cellIs" dxfId="2" priority="1439" stopIfTrue="1" operator="lessThan">
      <formula>0</formula>
    </cfRule>
  </conditionalFormatting>
  <conditionalFormatting sqref="F5">
    <cfRule type="cellIs" dxfId="2" priority="1351" stopIfTrue="1" operator="lessThan">
      <formula>0</formula>
    </cfRule>
  </conditionalFormatting>
  <conditionalFormatting sqref="F6">
    <cfRule type="cellIs" dxfId="2" priority="1350" stopIfTrue="1" operator="lessThan">
      <formula>0</formula>
    </cfRule>
  </conditionalFormatting>
  <conditionalFormatting sqref="F7">
    <cfRule type="cellIs" dxfId="2" priority="1349" stopIfTrue="1" operator="lessThan">
      <formula>0</formula>
    </cfRule>
  </conditionalFormatting>
  <conditionalFormatting sqref="F8">
    <cfRule type="cellIs" dxfId="2" priority="1348" stopIfTrue="1" operator="lessThan">
      <formula>0</formula>
    </cfRule>
  </conditionalFormatting>
  <conditionalFormatting sqref="F9">
    <cfRule type="cellIs" dxfId="2" priority="1347" stopIfTrue="1" operator="lessThan">
      <formula>0</formula>
    </cfRule>
  </conditionalFormatting>
  <conditionalFormatting sqref="F10">
    <cfRule type="cellIs" dxfId="2" priority="1346" stopIfTrue="1" operator="lessThan">
      <formula>0</formula>
    </cfRule>
  </conditionalFormatting>
  <conditionalFormatting sqref="F11">
    <cfRule type="cellIs" dxfId="2" priority="1345" stopIfTrue="1" operator="lessThan">
      <formula>0</formula>
    </cfRule>
  </conditionalFormatting>
  <conditionalFormatting sqref="F12">
    <cfRule type="cellIs" dxfId="2" priority="1344" stopIfTrue="1" operator="lessThan">
      <formula>0</formula>
    </cfRule>
  </conditionalFormatting>
  <conditionalFormatting sqref="F13">
    <cfRule type="cellIs" dxfId="2" priority="1343" stopIfTrue="1" operator="lessThan">
      <formula>0</formula>
    </cfRule>
  </conditionalFormatting>
  <conditionalFormatting sqref="F14">
    <cfRule type="cellIs" dxfId="2" priority="1342" stopIfTrue="1" operator="lessThan">
      <formula>0</formula>
    </cfRule>
  </conditionalFormatting>
  <conditionalFormatting sqref="F15">
    <cfRule type="cellIs" dxfId="2" priority="1341" stopIfTrue="1" operator="lessThan">
      <formula>0</formula>
    </cfRule>
  </conditionalFormatting>
  <conditionalFormatting sqref="F16">
    <cfRule type="cellIs" dxfId="2" priority="1340" stopIfTrue="1" operator="lessThan">
      <formula>0</formula>
    </cfRule>
  </conditionalFormatting>
  <conditionalFormatting sqref="F17">
    <cfRule type="cellIs" dxfId="2" priority="1339" stopIfTrue="1" operator="lessThan">
      <formula>0</formula>
    </cfRule>
  </conditionalFormatting>
  <conditionalFormatting sqref="F18">
    <cfRule type="cellIs" dxfId="2" priority="1338" stopIfTrue="1" operator="lessThan">
      <formula>0</formula>
    </cfRule>
  </conditionalFormatting>
  <conditionalFormatting sqref="F19">
    <cfRule type="cellIs" dxfId="2" priority="1337" stopIfTrue="1" operator="lessThan">
      <formula>0</formula>
    </cfRule>
  </conditionalFormatting>
  <conditionalFormatting sqref="F20">
    <cfRule type="cellIs" dxfId="2" priority="1336" stopIfTrue="1" operator="lessThan">
      <formula>0</formula>
    </cfRule>
  </conditionalFormatting>
  <conditionalFormatting sqref="F21">
    <cfRule type="cellIs" dxfId="2" priority="1335" stopIfTrue="1" operator="lessThan">
      <formula>0</formula>
    </cfRule>
  </conditionalFormatting>
  <conditionalFormatting sqref="F22">
    <cfRule type="cellIs" dxfId="2" priority="1334" stopIfTrue="1" operator="lessThan">
      <formula>0</formula>
    </cfRule>
  </conditionalFormatting>
  <conditionalFormatting sqref="F23">
    <cfRule type="cellIs" dxfId="2" priority="1333" stopIfTrue="1" operator="lessThan">
      <formula>0</formula>
    </cfRule>
  </conditionalFormatting>
  <conditionalFormatting sqref="F24">
    <cfRule type="cellIs" dxfId="2" priority="1332" stopIfTrue="1" operator="lessThan">
      <formula>0</formula>
    </cfRule>
  </conditionalFormatting>
  <conditionalFormatting sqref="F25">
    <cfRule type="cellIs" dxfId="2" priority="1331" stopIfTrue="1" operator="lessThan">
      <formula>0</formula>
    </cfRule>
  </conditionalFormatting>
  <conditionalFormatting sqref="F26">
    <cfRule type="cellIs" dxfId="2" priority="1330" stopIfTrue="1" operator="lessThan">
      <formula>0</formula>
    </cfRule>
  </conditionalFormatting>
  <conditionalFormatting sqref="F27">
    <cfRule type="cellIs" dxfId="2" priority="1329" stopIfTrue="1" operator="lessThan">
      <formula>0</formula>
    </cfRule>
  </conditionalFormatting>
  <conditionalFormatting sqref="F28">
    <cfRule type="cellIs" dxfId="2" priority="1328" stopIfTrue="1" operator="lessThan">
      <formula>0</formula>
    </cfRule>
  </conditionalFormatting>
  <conditionalFormatting sqref="F29">
    <cfRule type="cellIs" dxfId="2" priority="1327" stopIfTrue="1" operator="lessThan">
      <formula>0</formula>
    </cfRule>
  </conditionalFormatting>
  <conditionalFormatting sqref="F30">
    <cfRule type="cellIs" dxfId="2" priority="1326" stopIfTrue="1" operator="lessThan">
      <formula>0</formula>
    </cfRule>
  </conditionalFormatting>
  <conditionalFormatting sqref="F31">
    <cfRule type="cellIs" dxfId="2" priority="1325" stopIfTrue="1" operator="lessThan">
      <formula>0</formula>
    </cfRule>
  </conditionalFormatting>
  <conditionalFormatting sqref="F32">
    <cfRule type="cellIs" dxfId="2" priority="1324" stopIfTrue="1" operator="lessThan">
      <formula>0</formula>
    </cfRule>
  </conditionalFormatting>
  <conditionalFormatting sqref="F33">
    <cfRule type="cellIs" dxfId="2" priority="1323" stopIfTrue="1" operator="lessThan">
      <formula>0</formula>
    </cfRule>
  </conditionalFormatting>
  <conditionalFormatting sqref="F34">
    <cfRule type="cellIs" dxfId="2" priority="1322" stopIfTrue="1" operator="lessThan">
      <formula>0</formula>
    </cfRule>
  </conditionalFormatting>
  <conditionalFormatting sqref="F35">
    <cfRule type="cellIs" dxfId="2" priority="1321" stopIfTrue="1" operator="lessThan">
      <formula>0</formula>
    </cfRule>
  </conditionalFormatting>
  <conditionalFormatting sqref="F36">
    <cfRule type="cellIs" dxfId="2" priority="1320" stopIfTrue="1" operator="lessThan">
      <formula>0</formula>
    </cfRule>
  </conditionalFormatting>
  <conditionalFormatting sqref="F37">
    <cfRule type="cellIs" dxfId="2" priority="1319" stopIfTrue="1" operator="lessThan">
      <formula>0</formula>
    </cfRule>
  </conditionalFormatting>
  <conditionalFormatting sqref="F38">
    <cfRule type="cellIs" dxfId="2" priority="1318" stopIfTrue="1" operator="lessThan">
      <formula>0</formula>
    </cfRule>
  </conditionalFormatting>
  <conditionalFormatting sqref="F39">
    <cfRule type="cellIs" dxfId="2" priority="1317" stopIfTrue="1" operator="lessThan">
      <formula>0</formula>
    </cfRule>
  </conditionalFormatting>
  <conditionalFormatting sqref="F40">
    <cfRule type="cellIs" dxfId="2" priority="1316" stopIfTrue="1" operator="lessThan">
      <formula>0</formula>
    </cfRule>
  </conditionalFormatting>
  <conditionalFormatting sqref="F41">
    <cfRule type="cellIs" dxfId="2" priority="1315" stopIfTrue="1" operator="lessThan">
      <formula>0</formula>
    </cfRule>
  </conditionalFormatting>
  <conditionalFormatting sqref="F42">
    <cfRule type="cellIs" dxfId="2" priority="1314" stopIfTrue="1" operator="lessThan">
      <formula>0</formula>
    </cfRule>
  </conditionalFormatting>
  <conditionalFormatting sqref="F43">
    <cfRule type="cellIs" dxfId="2" priority="1313" stopIfTrue="1" operator="lessThan">
      <formula>0</formula>
    </cfRule>
  </conditionalFormatting>
  <conditionalFormatting sqref="F44">
    <cfRule type="cellIs" dxfId="2" priority="1312" stopIfTrue="1" operator="lessThan">
      <formula>0</formula>
    </cfRule>
  </conditionalFormatting>
  <conditionalFormatting sqref="F45">
    <cfRule type="cellIs" dxfId="2" priority="1311" stopIfTrue="1" operator="lessThan">
      <formula>0</formula>
    </cfRule>
  </conditionalFormatting>
  <conditionalFormatting sqref="F46">
    <cfRule type="cellIs" dxfId="2" priority="1310" stopIfTrue="1" operator="lessThan">
      <formula>0</formula>
    </cfRule>
  </conditionalFormatting>
  <conditionalFormatting sqref="F47">
    <cfRule type="cellIs" dxfId="2" priority="1309" stopIfTrue="1" operator="lessThan">
      <formula>0</formula>
    </cfRule>
  </conditionalFormatting>
  <conditionalFormatting sqref="F48">
    <cfRule type="cellIs" dxfId="2" priority="1308" stopIfTrue="1" operator="lessThan">
      <formula>0</formula>
    </cfRule>
  </conditionalFormatting>
  <conditionalFormatting sqref="F49">
    <cfRule type="cellIs" dxfId="2" priority="1307" stopIfTrue="1" operator="lessThan">
      <formula>0</formula>
    </cfRule>
  </conditionalFormatting>
  <conditionalFormatting sqref="F50">
    <cfRule type="cellIs" dxfId="2" priority="1306" stopIfTrue="1" operator="lessThan">
      <formula>0</formula>
    </cfRule>
  </conditionalFormatting>
  <conditionalFormatting sqref="F51">
    <cfRule type="cellIs" dxfId="2" priority="1305" stopIfTrue="1" operator="lessThan">
      <formula>0</formula>
    </cfRule>
  </conditionalFormatting>
  <conditionalFormatting sqref="F52">
    <cfRule type="cellIs" dxfId="2" priority="1304" stopIfTrue="1" operator="lessThan">
      <formula>0</formula>
    </cfRule>
  </conditionalFormatting>
  <conditionalFormatting sqref="F53">
    <cfRule type="cellIs" dxfId="2" priority="1303" stopIfTrue="1" operator="lessThan">
      <formula>0</formula>
    </cfRule>
  </conditionalFormatting>
  <conditionalFormatting sqref="F54">
    <cfRule type="cellIs" dxfId="2" priority="1302" stopIfTrue="1" operator="lessThan">
      <formula>0</formula>
    </cfRule>
  </conditionalFormatting>
  <conditionalFormatting sqref="F55">
    <cfRule type="cellIs" dxfId="2" priority="1301" stopIfTrue="1" operator="lessThan">
      <formula>0</formula>
    </cfRule>
  </conditionalFormatting>
  <conditionalFormatting sqref="F56">
    <cfRule type="cellIs" dxfId="2" priority="1300" stopIfTrue="1" operator="lessThan">
      <formula>0</formula>
    </cfRule>
  </conditionalFormatting>
  <conditionalFormatting sqref="F57">
    <cfRule type="cellIs" dxfId="2" priority="1299" stopIfTrue="1" operator="lessThan">
      <formula>0</formula>
    </cfRule>
  </conditionalFormatting>
  <conditionalFormatting sqref="F58">
    <cfRule type="cellIs" dxfId="2" priority="1298" stopIfTrue="1" operator="lessThan">
      <formula>0</formula>
    </cfRule>
  </conditionalFormatting>
  <conditionalFormatting sqref="F59">
    <cfRule type="cellIs" dxfId="2" priority="1297" stopIfTrue="1" operator="lessThan">
      <formula>0</formula>
    </cfRule>
  </conditionalFormatting>
  <conditionalFormatting sqref="F60">
    <cfRule type="cellIs" dxfId="2" priority="1296" stopIfTrue="1" operator="lessThan">
      <formula>0</formula>
    </cfRule>
  </conditionalFormatting>
  <conditionalFormatting sqref="F61">
    <cfRule type="cellIs" dxfId="2" priority="1295" stopIfTrue="1" operator="lessThan">
      <formula>0</formula>
    </cfRule>
  </conditionalFormatting>
  <conditionalFormatting sqref="F62">
    <cfRule type="cellIs" dxfId="2" priority="1294" stopIfTrue="1" operator="lessThan">
      <formula>0</formula>
    </cfRule>
  </conditionalFormatting>
  <conditionalFormatting sqref="F63">
    <cfRule type="cellIs" dxfId="2" priority="1293" stopIfTrue="1" operator="lessThan">
      <formula>0</formula>
    </cfRule>
  </conditionalFormatting>
  <conditionalFormatting sqref="F64">
    <cfRule type="cellIs" dxfId="2" priority="1292" stopIfTrue="1" operator="lessThan">
      <formula>0</formula>
    </cfRule>
  </conditionalFormatting>
  <conditionalFormatting sqref="F65">
    <cfRule type="cellIs" dxfId="2" priority="1291" stopIfTrue="1" operator="lessThan">
      <formula>0</formula>
    </cfRule>
  </conditionalFormatting>
  <conditionalFormatting sqref="F66">
    <cfRule type="cellIs" dxfId="2" priority="1290" stopIfTrue="1" operator="lessThan">
      <formula>0</formula>
    </cfRule>
  </conditionalFormatting>
  <conditionalFormatting sqref="F67">
    <cfRule type="cellIs" dxfId="2" priority="1289" stopIfTrue="1" operator="lessThan">
      <formula>0</formula>
    </cfRule>
  </conditionalFormatting>
  <conditionalFormatting sqref="F68">
    <cfRule type="cellIs" dxfId="2" priority="1288" stopIfTrue="1" operator="lessThan">
      <formula>0</formula>
    </cfRule>
  </conditionalFormatting>
  <conditionalFormatting sqref="F69">
    <cfRule type="cellIs" dxfId="2" priority="1287" stopIfTrue="1" operator="lessThan">
      <formula>0</formula>
    </cfRule>
  </conditionalFormatting>
  <conditionalFormatting sqref="F70">
    <cfRule type="cellIs" dxfId="2" priority="1286" stopIfTrue="1" operator="lessThan">
      <formula>0</formula>
    </cfRule>
  </conditionalFormatting>
  <conditionalFormatting sqref="F71">
    <cfRule type="cellIs" dxfId="2" priority="1285" stopIfTrue="1" operator="lessThan">
      <formula>0</formula>
    </cfRule>
  </conditionalFormatting>
  <conditionalFormatting sqref="F72">
    <cfRule type="cellIs" dxfId="2" priority="1284" stopIfTrue="1" operator="lessThan">
      <formula>0</formula>
    </cfRule>
  </conditionalFormatting>
  <conditionalFormatting sqref="F73">
    <cfRule type="cellIs" dxfId="2" priority="1283" stopIfTrue="1" operator="lessThan">
      <formula>0</formula>
    </cfRule>
  </conditionalFormatting>
  <conditionalFormatting sqref="F74">
    <cfRule type="cellIs" dxfId="2" priority="1282" stopIfTrue="1" operator="lessThan">
      <formula>0</formula>
    </cfRule>
  </conditionalFormatting>
  <conditionalFormatting sqref="F75">
    <cfRule type="cellIs" dxfId="2" priority="1281" stopIfTrue="1" operator="lessThan">
      <formula>0</formula>
    </cfRule>
  </conditionalFormatting>
  <conditionalFormatting sqref="F76">
    <cfRule type="cellIs" dxfId="2" priority="1280" stopIfTrue="1" operator="lessThan">
      <formula>0</formula>
    </cfRule>
  </conditionalFormatting>
  <conditionalFormatting sqref="F77">
    <cfRule type="cellIs" dxfId="2" priority="1279" stopIfTrue="1" operator="lessThan">
      <formula>0</formula>
    </cfRule>
  </conditionalFormatting>
  <conditionalFormatting sqref="F78">
    <cfRule type="cellIs" dxfId="2" priority="1278" stopIfTrue="1" operator="lessThan">
      <formula>0</formula>
    </cfRule>
  </conditionalFormatting>
  <conditionalFormatting sqref="F79">
    <cfRule type="cellIs" dxfId="2" priority="1277" stopIfTrue="1" operator="lessThan">
      <formula>0</formula>
    </cfRule>
  </conditionalFormatting>
  <conditionalFormatting sqref="F80">
    <cfRule type="cellIs" dxfId="2" priority="1276" stopIfTrue="1" operator="lessThan">
      <formula>0</formula>
    </cfRule>
  </conditionalFormatting>
  <conditionalFormatting sqref="F81">
    <cfRule type="cellIs" dxfId="2" priority="1275" stopIfTrue="1" operator="lessThan">
      <formula>0</formula>
    </cfRule>
  </conditionalFormatting>
  <conditionalFormatting sqref="F82">
    <cfRule type="cellIs" dxfId="2" priority="1274" stopIfTrue="1" operator="lessThan">
      <formula>0</formula>
    </cfRule>
  </conditionalFormatting>
  <conditionalFormatting sqref="F83">
    <cfRule type="cellIs" dxfId="2" priority="1273" stopIfTrue="1" operator="lessThan">
      <formula>0</formula>
    </cfRule>
  </conditionalFormatting>
  <conditionalFormatting sqref="F84">
    <cfRule type="cellIs" dxfId="2" priority="1272" stopIfTrue="1" operator="lessThan">
      <formula>0</formula>
    </cfRule>
  </conditionalFormatting>
  <conditionalFormatting sqref="F85">
    <cfRule type="cellIs" dxfId="2" priority="1271" stopIfTrue="1" operator="lessThan">
      <formula>0</formula>
    </cfRule>
  </conditionalFormatting>
  <conditionalFormatting sqref="F86">
    <cfRule type="cellIs" dxfId="2" priority="1270" stopIfTrue="1" operator="lessThan">
      <formula>0</formula>
    </cfRule>
  </conditionalFormatting>
  <conditionalFormatting sqref="F87">
    <cfRule type="cellIs" dxfId="2" priority="1269" stopIfTrue="1" operator="lessThan">
      <formula>0</formula>
    </cfRule>
  </conditionalFormatting>
  <conditionalFormatting sqref="F88">
    <cfRule type="cellIs" dxfId="2" priority="1268" stopIfTrue="1" operator="lessThan">
      <formula>0</formula>
    </cfRule>
  </conditionalFormatting>
  <conditionalFormatting sqref="F89">
    <cfRule type="cellIs" dxfId="2" priority="1267" stopIfTrue="1" operator="lessThan">
      <formula>0</formula>
    </cfRule>
  </conditionalFormatting>
  <conditionalFormatting sqref="F90">
    <cfRule type="cellIs" dxfId="2" priority="1266" stopIfTrue="1" operator="lessThan">
      <formula>0</formula>
    </cfRule>
  </conditionalFormatting>
  <conditionalFormatting sqref="F91">
    <cfRule type="cellIs" dxfId="2" priority="1265" stopIfTrue="1" operator="lessThan">
      <formula>0</formula>
    </cfRule>
  </conditionalFormatting>
  <conditionalFormatting sqref="F92">
    <cfRule type="cellIs" dxfId="2" priority="1264" stopIfTrue="1" operator="lessThan">
      <formula>0</formula>
    </cfRule>
  </conditionalFormatting>
  <conditionalFormatting sqref="F93">
    <cfRule type="cellIs" dxfId="2" priority="1263" stopIfTrue="1" operator="lessThan">
      <formula>0</formula>
    </cfRule>
  </conditionalFormatting>
  <conditionalFormatting sqref="F94">
    <cfRule type="cellIs" dxfId="2" priority="1262" stopIfTrue="1" operator="lessThan">
      <formula>0</formula>
    </cfRule>
  </conditionalFormatting>
  <conditionalFormatting sqref="F95">
    <cfRule type="cellIs" dxfId="2" priority="1261" stopIfTrue="1" operator="lessThan">
      <formula>0</formula>
    </cfRule>
  </conditionalFormatting>
  <conditionalFormatting sqref="F96">
    <cfRule type="cellIs" dxfId="2" priority="1260" stopIfTrue="1" operator="lessThan">
      <formula>0</formula>
    </cfRule>
  </conditionalFormatting>
  <conditionalFormatting sqref="F97">
    <cfRule type="cellIs" dxfId="2" priority="1259" stopIfTrue="1" operator="lessThan">
      <formula>0</formula>
    </cfRule>
  </conditionalFormatting>
  <conditionalFormatting sqref="F98">
    <cfRule type="cellIs" dxfId="2" priority="1258" stopIfTrue="1" operator="lessThan">
      <formula>0</formula>
    </cfRule>
  </conditionalFormatting>
  <conditionalFormatting sqref="F99">
    <cfRule type="cellIs" dxfId="2" priority="1257" stopIfTrue="1" operator="lessThan">
      <formula>0</formula>
    </cfRule>
  </conditionalFormatting>
  <conditionalFormatting sqref="F100">
    <cfRule type="cellIs" dxfId="2" priority="1256" stopIfTrue="1" operator="lessThan">
      <formula>0</formula>
    </cfRule>
  </conditionalFormatting>
  <conditionalFormatting sqref="F101">
    <cfRule type="cellIs" dxfId="2" priority="1255" stopIfTrue="1" operator="lessThan">
      <formula>0</formula>
    </cfRule>
  </conditionalFormatting>
  <conditionalFormatting sqref="F102">
    <cfRule type="cellIs" dxfId="2" priority="1254" stopIfTrue="1" operator="lessThan">
      <formula>0</formula>
    </cfRule>
  </conditionalFormatting>
  <conditionalFormatting sqref="F103">
    <cfRule type="cellIs" dxfId="2" priority="1253" stopIfTrue="1" operator="lessThan">
      <formula>0</formula>
    </cfRule>
  </conditionalFormatting>
  <conditionalFormatting sqref="F104">
    <cfRule type="cellIs" dxfId="2" priority="1252" stopIfTrue="1" operator="lessThan">
      <formula>0</formula>
    </cfRule>
  </conditionalFormatting>
  <conditionalFormatting sqref="F105">
    <cfRule type="cellIs" dxfId="2" priority="1251" stopIfTrue="1" operator="lessThan">
      <formula>0</formula>
    </cfRule>
  </conditionalFormatting>
  <conditionalFormatting sqref="F106">
    <cfRule type="cellIs" dxfId="2" priority="1250" stopIfTrue="1" operator="lessThan">
      <formula>0</formula>
    </cfRule>
  </conditionalFormatting>
  <conditionalFormatting sqref="F107">
    <cfRule type="cellIs" dxfId="2" priority="1249" stopIfTrue="1" operator="lessThan">
      <formula>0</formula>
    </cfRule>
  </conditionalFormatting>
  <conditionalFormatting sqref="F108">
    <cfRule type="cellIs" dxfId="2" priority="1248" stopIfTrue="1" operator="lessThan">
      <formula>0</formula>
    </cfRule>
  </conditionalFormatting>
  <conditionalFormatting sqref="F109">
    <cfRule type="cellIs" dxfId="2" priority="1247" stopIfTrue="1" operator="lessThan">
      <formula>0</formula>
    </cfRule>
  </conditionalFormatting>
  <conditionalFormatting sqref="F110">
    <cfRule type="cellIs" dxfId="2" priority="1246" stopIfTrue="1" operator="lessThan">
      <formula>0</formula>
    </cfRule>
  </conditionalFormatting>
  <conditionalFormatting sqref="F111">
    <cfRule type="cellIs" dxfId="2" priority="1245" stopIfTrue="1" operator="lessThan">
      <formula>0</formula>
    </cfRule>
  </conditionalFormatting>
  <conditionalFormatting sqref="F112">
    <cfRule type="cellIs" dxfId="2" priority="1244" stopIfTrue="1" operator="lessThan">
      <formula>0</formula>
    </cfRule>
  </conditionalFormatting>
  <conditionalFormatting sqref="F113">
    <cfRule type="cellIs" dxfId="2" priority="1243" stopIfTrue="1" operator="lessThan">
      <formula>0</formula>
    </cfRule>
  </conditionalFormatting>
  <conditionalFormatting sqref="F114">
    <cfRule type="cellIs" dxfId="2" priority="1242" stopIfTrue="1" operator="lessThan">
      <formula>0</formula>
    </cfRule>
  </conditionalFormatting>
  <conditionalFormatting sqref="F115">
    <cfRule type="cellIs" dxfId="2" priority="1241" stopIfTrue="1" operator="lessThan">
      <formula>0</formula>
    </cfRule>
  </conditionalFormatting>
  <conditionalFormatting sqref="F116">
    <cfRule type="cellIs" dxfId="2" priority="1240" stopIfTrue="1" operator="lessThan">
      <formula>0</formula>
    </cfRule>
  </conditionalFormatting>
  <conditionalFormatting sqref="F117">
    <cfRule type="cellIs" dxfId="2" priority="1239" stopIfTrue="1" operator="lessThan">
      <formula>0</formula>
    </cfRule>
  </conditionalFormatting>
  <conditionalFormatting sqref="F118">
    <cfRule type="cellIs" dxfId="2" priority="1238" stopIfTrue="1" operator="lessThan">
      <formula>0</formula>
    </cfRule>
  </conditionalFormatting>
  <conditionalFormatting sqref="F119">
    <cfRule type="cellIs" dxfId="2" priority="1237" stopIfTrue="1" operator="lessThan">
      <formula>0</formula>
    </cfRule>
  </conditionalFormatting>
  <conditionalFormatting sqref="F120">
    <cfRule type="cellIs" dxfId="2" priority="1236" stopIfTrue="1" operator="lessThan">
      <formula>0</formula>
    </cfRule>
  </conditionalFormatting>
  <conditionalFormatting sqref="F121">
    <cfRule type="cellIs" dxfId="2" priority="1235" stopIfTrue="1" operator="lessThan">
      <formula>0</formula>
    </cfRule>
  </conditionalFormatting>
  <conditionalFormatting sqref="F122">
    <cfRule type="cellIs" dxfId="2" priority="1234" stopIfTrue="1" operator="lessThan">
      <formula>0</formula>
    </cfRule>
  </conditionalFormatting>
  <conditionalFormatting sqref="F123">
    <cfRule type="cellIs" dxfId="2" priority="1233" stopIfTrue="1" operator="lessThan">
      <formula>0</formula>
    </cfRule>
  </conditionalFormatting>
  <conditionalFormatting sqref="F124">
    <cfRule type="cellIs" dxfId="2" priority="1232" stopIfTrue="1" operator="lessThan">
      <formula>0</formula>
    </cfRule>
  </conditionalFormatting>
  <conditionalFormatting sqref="F125">
    <cfRule type="cellIs" dxfId="2" priority="1231" stopIfTrue="1" operator="lessThan">
      <formula>0</formula>
    </cfRule>
  </conditionalFormatting>
  <conditionalFormatting sqref="F126">
    <cfRule type="cellIs" dxfId="2" priority="1230" stopIfTrue="1" operator="lessThan">
      <formula>0</formula>
    </cfRule>
  </conditionalFormatting>
  <conditionalFormatting sqref="F127">
    <cfRule type="cellIs" dxfId="2" priority="1229" stopIfTrue="1" operator="lessThan">
      <formula>0</formula>
    </cfRule>
  </conditionalFormatting>
  <conditionalFormatting sqref="F128">
    <cfRule type="cellIs" dxfId="2" priority="1228" stopIfTrue="1" operator="lessThan">
      <formula>0</formula>
    </cfRule>
  </conditionalFormatting>
  <conditionalFormatting sqref="F129">
    <cfRule type="cellIs" dxfId="2" priority="1227" stopIfTrue="1" operator="lessThan">
      <formula>0</formula>
    </cfRule>
  </conditionalFormatting>
  <conditionalFormatting sqref="F130">
    <cfRule type="cellIs" dxfId="2" priority="1226" stopIfTrue="1" operator="lessThan">
      <formula>0</formula>
    </cfRule>
  </conditionalFormatting>
  <conditionalFormatting sqref="F131">
    <cfRule type="cellIs" dxfId="2" priority="1225" stopIfTrue="1" operator="lessThan">
      <formula>0</formula>
    </cfRule>
  </conditionalFormatting>
  <conditionalFormatting sqref="F132">
    <cfRule type="cellIs" dxfId="2" priority="1224" stopIfTrue="1" operator="lessThan">
      <formula>0</formula>
    </cfRule>
  </conditionalFormatting>
  <conditionalFormatting sqref="F133">
    <cfRule type="cellIs" dxfId="2" priority="1223" stopIfTrue="1" operator="lessThan">
      <formula>0</formula>
    </cfRule>
  </conditionalFormatting>
  <conditionalFormatting sqref="F134">
    <cfRule type="cellIs" dxfId="2" priority="1222" stopIfTrue="1" operator="lessThan">
      <formula>0</formula>
    </cfRule>
  </conditionalFormatting>
  <conditionalFormatting sqref="F135">
    <cfRule type="cellIs" dxfId="2" priority="1221" stopIfTrue="1" operator="lessThan">
      <formula>0</formula>
    </cfRule>
  </conditionalFormatting>
  <conditionalFormatting sqref="F136">
    <cfRule type="cellIs" dxfId="2" priority="1220" stopIfTrue="1" operator="lessThan">
      <formula>0</formula>
    </cfRule>
  </conditionalFormatting>
  <conditionalFormatting sqref="F137">
    <cfRule type="cellIs" dxfId="2" priority="1219" stopIfTrue="1" operator="lessThan">
      <formula>0</formula>
    </cfRule>
  </conditionalFormatting>
  <conditionalFormatting sqref="F138">
    <cfRule type="cellIs" dxfId="2" priority="1218" stopIfTrue="1" operator="lessThan">
      <formula>0</formula>
    </cfRule>
  </conditionalFormatting>
  <conditionalFormatting sqref="F139">
    <cfRule type="cellIs" dxfId="2" priority="1217" stopIfTrue="1" operator="lessThan">
      <formula>0</formula>
    </cfRule>
  </conditionalFormatting>
  <conditionalFormatting sqref="F140">
    <cfRule type="cellIs" dxfId="2" priority="1216" stopIfTrue="1" operator="lessThan">
      <formula>0</formula>
    </cfRule>
  </conditionalFormatting>
  <conditionalFormatting sqref="F141">
    <cfRule type="cellIs" dxfId="2" priority="1215" stopIfTrue="1" operator="lessThan">
      <formula>0</formula>
    </cfRule>
  </conditionalFormatting>
  <conditionalFormatting sqref="F142">
    <cfRule type="cellIs" dxfId="2" priority="1214" stopIfTrue="1" operator="lessThan">
      <formula>0</formula>
    </cfRule>
  </conditionalFormatting>
  <conditionalFormatting sqref="F143">
    <cfRule type="cellIs" dxfId="2" priority="1213" stopIfTrue="1" operator="lessThan">
      <formula>0</formula>
    </cfRule>
  </conditionalFormatting>
  <conditionalFormatting sqref="F144">
    <cfRule type="cellIs" dxfId="2" priority="1212" stopIfTrue="1" operator="lessThan">
      <formula>0</formula>
    </cfRule>
  </conditionalFormatting>
  <conditionalFormatting sqref="F145">
    <cfRule type="cellIs" dxfId="2" priority="1211" stopIfTrue="1" operator="lessThan">
      <formula>0</formula>
    </cfRule>
  </conditionalFormatting>
  <conditionalFormatting sqref="F146">
    <cfRule type="cellIs" dxfId="2" priority="1210" stopIfTrue="1" operator="lessThan">
      <formula>0</formula>
    </cfRule>
  </conditionalFormatting>
  <conditionalFormatting sqref="F147">
    <cfRule type="cellIs" dxfId="2" priority="1209" stopIfTrue="1" operator="lessThan">
      <formula>0</formula>
    </cfRule>
  </conditionalFormatting>
  <conditionalFormatting sqref="F148">
    <cfRule type="cellIs" dxfId="2" priority="1208" stopIfTrue="1" operator="lessThan">
      <formula>0</formula>
    </cfRule>
  </conditionalFormatting>
  <conditionalFormatting sqref="F149">
    <cfRule type="cellIs" dxfId="2" priority="1207" stopIfTrue="1" operator="lessThan">
      <formula>0</formula>
    </cfRule>
  </conditionalFormatting>
  <conditionalFormatting sqref="F150">
    <cfRule type="cellIs" dxfId="2" priority="1206" stopIfTrue="1" operator="lessThan">
      <formula>0</formula>
    </cfRule>
  </conditionalFormatting>
  <conditionalFormatting sqref="F151">
    <cfRule type="cellIs" dxfId="2" priority="1205" stopIfTrue="1" operator="lessThan">
      <formula>0</formula>
    </cfRule>
  </conditionalFormatting>
  <conditionalFormatting sqref="F152">
    <cfRule type="cellIs" dxfId="2" priority="1204" stopIfTrue="1" operator="lessThan">
      <formula>0</formula>
    </cfRule>
  </conditionalFormatting>
  <conditionalFormatting sqref="F153">
    <cfRule type="cellIs" dxfId="2" priority="1203" stopIfTrue="1" operator="lessThan">
      <formula>0</formula>
    </cfRule>
  </conditionalFormatting>
  <conditionalFormatting sqref="F154">
    <cfRule type="cellIs" dxfId="2" priority="1202" stopIfTrue="1" operator="lessThan">
      <formula>0</formula>
    </cfRule>
  </conditionalFormatting>
  <conditionalFormatting sqref="F155">
    <cfRule type="cellIs" dxfId="2" priority="1201" stopIfTrue="1" operator="lessThan">
      <formula>0</formula>
    </cfRule>
  </conditionalFormatting>
  <conditionalFormatting sqref="F156">
    <cfRule type="cellIs" dxfId="2" priority="1200" stopIfTrue="1" operator="lessThan">
      <formula>0</formula>
    </cfRule>
  </conditionalFormatting>
  <conditionalFormatting sqref="F157">
    <cfRule type="cellIs" dxfId="2" priority="1199" stopIfTrue="1" operator="lessThan">
      <formula>0</formula>
    </cfRule>
  </conditionalFormatting>
  <conditionalFormatting sqref="F158">
    <cfRule type="cellIs" dxfId="2" priority="1198" stopIfTrue="1" operator="lessThan">
      <formula>0</formula>
    </cfRule>
  </conditionalFormatting>
  <conditionalFormatting sqref="F159">
    <cfRule type="cellIs" dxfId="2" priority="1197" stopIfTrue="1" operator="lessThan">
      <formula>0</formula>
    </cfRule>
  </conditionalFormatting>
  <conditionalFormatting sqref="F160">
    <cfRule type="cellIs" dxfId="2" priority="1196" stopIfTrue="1" operator="lessThan">
      <formula>0</formula>
    </cfRule>
  </conditionalFormatting>
  <conditionalFormatting sqref="F161">
    <cfRule type="cellIs" dxfId="2" priority="1195" stopIfTrue="1" operator="lessThan">
      <formula>0</formula>
    </cfRule>
  </conditionalFormatting>
  <conditionalFormatting sqref="F162">
    <cfRule type="cellIs" dxfId="2" priority="1194" stopIfTrue="1" operator="lessThan">
      <formula>0</formula>
    </cfRule>
  </conditionalFormatting>
  <conditionalFormatting sqref="F163">
    <cfRule type="cellIs" dxfId="2" priority="1193" stopIfTrue="1" operator="lessThan">
      <formula>0</formula>
    </cfRule>
  </conditionalFormatting>
  <conditionalFormatting sqref="F164">
    <cfRule type="cellIs" dxfId="2" priority="1192" stopIfTrue="1" operator="lessThan">
      <formula>0</formula>
    </cfRule>
  </conditionalFormatting>
  <conditionalFormatting sqref="F165">
    <cfRule type="cellIs" dxfId="2" priority="1191" stopIfTrue="1" operator="lessThan">
      <formula>0</formula>
    </cfRule>
  </conditionalFormatting>
  <conditionalFormatting sqref="F166">
    <cfRule type="cellIs" dxfId="2" priority="1190" stopIfTrue="1" operator="lessThan">
      <formula>0</formula>
    </cfRule>
  </conditionalFormatting>
  <conditionalFormatting sqref="F167">
    <cfRule type="cellIs" dxfId="2" priority="1189" stopIfTrue="1" operator="lessThan">
      <formula>0</formula>
    </cfRule>
  </conditionalFormatting>
  <conditionalFormatting sqref="F168">
    <cfRule type="cellIs" dxfId="2" priority="1188" stopIfTrue="1" operator="lessThan">
      <formula>0</formula>
    </cfRule>
  </conditionalFormatting>
  <conditionalFormatting sqref="F169">
    <cfRule type="cellIs" dxfId="2" priority="1187" stopIfTrue="1" operator="lessThan">
      <formula>0</formula>
    </cfRule>
  </conditionalFormatting>
  <conditionalFormatting sqref="F170">
    <cfRule type="cellIs" dxfId="2" priority="1186" stopIfTrue="1" operator="lessThan">
      <formula>0</formula>
    </cfRule>
  </conditionalFormatting>
  <conditionalFormatting sqref="F171">
    <cfRule type="cellIs" dxfId="2" priority="1185" stopIfTrue="1" operator="lessThan">
      <formula>0</formula>
    </cfRule>
  </conditionalFormatting>
  <conditionalFormatting sqref="F172">
    <cfRule type="cellIs" dxfId="2" priority="1184" stopIfTrue="1" operator="lessThan">
      <formula>0</formula>
    </cfRule>
  </conditionalFormatting>
  <conditionalFormatting sqref="F173">
    <cfRule type="cellIs" dxfId="2" priority="1183" stopIfTrue="1" operator="lessThan">
      <formula>0</formula>
    </cfRule>
  </conditionalFormatting>
  <conditionalFormatting sqref="F174">
    <cfRule type="cellIs" dxfId="2" priority="1182" stopIfTrue="1" operator="lessThan">
      <formula>0</formula>
    </cfRule>
  </conditionalFormatting>
  <conditionalFormatting sqref="F175">
    <cfRule type="cellIs" dxfId="2" priority="1181" stopIfTrue="1" operator="lessThan">
      <formula>0</formula>
    </cfRule>
  </conditionalFormatting>
  <conditionalFormatting sqref="F176">
    <cfRule type="cellIs" dxfId="2" priority="1180" stopIfTrue="1" operator="lessThan">
      <formula>0</formula>
    </cfRule>
  </conditionalFormatting>
  <conditionalFormatting sqref="F177">
    <cfRule type="cellIs" dxfId="2" priority="1179" stopIfTrue="1" operator="lessThan">
      <formula>0</formula>
    </cfRule>
  </conditionalFormatting>
  <conditionalFormatting sqref="F178">
    <cfRule type="cellIs" dxfId="2" priority="1178" stopIfTrue="1" operator="lessThan">
      <formula>0</formula>
    </cfRule>
  </conditionalFormatting>
  <conditionalFormatting sqref="F179">
    <cfRule type="cellIs" dxfId="2" priority="1177" stopIfTrue="1" operator="lessThan">
      <formula>0</formula>
    </cfRule>
  </conditionalFormatting>
  <conditionalFormatting sqref="F180">
    <cfRule type="cellIs" dxfId="2" priority="1176" stopIfTrue="1" operator="lessThan">
      <formula>0</formula>
    </cfRule>
  </conditionalFormatting>
  <conditionalFormatting sqref="F181">
    <cfRule type="cellIs" dxfId="2" priority="1175" stopIfTrue="1" operator="lessThan">
      <formula>0</formula>
    </cfRule>
  </conditionalFormatting>
  <conditionalFormatting sqref="F182">
    <cfRule type="cellIs" dxfId="2" priority="1174" stopIfTrue="1" operator="lessThan">
      <formula>0</formula>
    </cfRule>
  </conditionalFormatting>
  <conditionalFormatting sqref="F183">
    <cfRule type="cellIs" dxfId="2" priority="1173" stopIfTrue="1" operator="lessThan">
      <formula>0</formula>
    </cfRule>
  </conditionalFormatting>
  <conditionalFormatting sqref="F184">
    <cfRule type="cellIs" dxfId="2" priority="1172" stopIfTrue="1" operator="lessThan">
      <formula>0</formula>
    </cfRule>
  </conditionalFormatting>
  <conditionalFormatting sqref="F185">
    <cfRule type="cellIs" dxfId="2" priority="1171" stopIfTrue="1" operator="lessThan">
      <formula>0</formula>
    </cfRule>
  </conditionalFormatting>
  <conditionalFormatting sqref="F186">
    <cfRule type="cellIs" dxfId="2" priority="1170" stopIfTrue="1" operator="lessThan">
      <formula>0</formula>
    </cfRule>
  </conditionalFormatting>
  <conditionalFormatting sqref="F187">
    <cfRule type="cellIs" dxfId="2" priority="1169" stopIfTrue="1" operator="lessThan">
      <formula>0</formula>
    </cfRule>
  </conditionalFormatting>
  <conditionalFormatting sqref="F188">
    <cfRule type="cellIs" dxfId="2" priority="1168" stopIfTrue="1" operator="lessThan">
      <formula>0</formula>
    </cfRule>
  </conditionalFormatting>
  <conditionalFormatting sqref="F189">
    <cfRule type="cellIs" dxfId="2" priority="1167" stopIfTrue="1" operator="lessThan">
      <formula>0</formula>
    </cfRule>
  </conditionalFormatting>
  <conditionalFormatting sqref="F190">
    <cfRule type="cellIs" dxfId="2" priority="1166" stopIfTrue="1" operator="lessThan">
      <formula>0</formula>
    </cfRule>
  </conditionalFormatting>
  <conditionalFormatting sqref="F191">
    <cfRule type="cellIs" dxfId="2" priority="1165" stopIfTrue="1" operator="lessThan">
      <formula>0</formula>
    </cfRule>
  </conditionalFormatting>
  <conditionalFormatting sqref="F192">
    <cfRule type="cellIs" dxfId="2" priority="1164" stopIfTrue="1" operator="lessThan">
      <formula>0</formula>
    </cfRule>
  </conditionalFormatting>
  <conditionalFormatting sqref="F193">
    <cfRule type="cellIs" dxfId="2" priority="1163" stopIfTrue="1" operator="lessThan">
      <formula>0</formula>
    </cfRule>
  </conditionalFormatting>
  <conditionalFormatting sqref="F194">
    <cfRule type="cellIs" dxfId="2" priority="1162" stopIfTrue="1" operator="lessThan">
      <formula>0</formula>
    </cfRule>
  </conditionalFormatting>
  <conditionalFormatting sqref="F195">
    <cfRule type="cellIs" dxfId="2" priority="1161" stopIfTrue="1" operator="lessThan">
      <formula>0</formula>
    </cfRule>
  </conditionalFormatting>
  <conditionalFormatting sqref="F196">
    <cfRule type="cellIs" dxfId="2" priority="1160" stopIfTrue="1" operator="lessThan">
      <formula>0</formula>
    </cfRule>
  </conditionalFormatting>
  <conditionalFormatting sqref="F197">
    <cfRule type="cellIs" dxfId="2" priority="1159" stopIfTrue="1" operator="lessThan">
      <formula>0</formula>
    </cfRule>
  </conditionalFormatting>
  <conditionalFormatting sqref="F198">
    <cfRule type="cellIs" dxfId="2" priority="1158" stopIfTrue="1" operator="lessThan">
      <formula>0</formula>
    </cfRule>
  </conditionalFormatting>
  <conditionalFormatting sqref="F199">
    <cfRule type="cellIs" dxfId="2" priority="1157" stopIfTrue="1" operator="lessThan">
      <formula>0</formula>
    </cfRule>
  </conditionalFormatting>
  <conditionalFormatting sqref="F200">
    <cfRule type="cellIs" dxfId="2" priority="1156" stopIfTrue="1" operator="lessThan">
      <formula>0</formula>
    </cfRule>
  </conditionalFormatting>
  <conditionalFormatting sqref="F201">
    <cfRule type="cellIs" dxfId="2" priority="1155" stopIfTrue="1" operator="lessThan">
      <formula>0</formula>
    </cfRule>
  </conditionalFormatting>
  <conditionalFormatting sqref="F202">
    <cfRule type="cellIs" dxfId="2" priority="1154" stopIfTrue="1" operator="lessThan">
      <formula>0</formula>
    </cfRule>
  </conditionalFormatting>
  <conditionalFormatting sqref="F203">
    <cfRule type="cellIs" dxfId="2" priority="1153" stopIfTrue="1" operator="lessThan">
      <formula>0</formula>
    </cfRule>
  </conditionalFormatting>
  <conditionalFormatting sqref="F204">
    <cfRule type="cellIs" dxfId="2" priority="1152" stopIfTrue="1" operator="lessThan">
      <formula>0</formula>
    </cfRule>
  </conditionalFormatting>
  <conditionalFormatting sqref="F205">
    <cfRule type="cellIs" dxfId="2" priority="1151" stopIfTrue="1" operator="lessThan">
      <formula>0</formula>
    </cfRule>
  </conditionalFormatting>
  <conditionalFormatting sqref="F206">
    <cfRule type="cellIs" dxfId="2" priority="1150" stopIfTrue="1" operator="lessThan">
      <formula>0</formula>
    </cfRule>
  </conditionalFormatting>
  <conditionalFormatting sqref="F207">
    <cfRule type="cellIs" dxfId="2" priority="1149" stopIfTrue="1" operator="lessThan">
      <formula>0</formula>
    </cfRule>
  </conditionalFormatting>
  <conditionalFormatting sqref="F208">
    <cfRule type="cellIs" dxfId="2" priority="1148" stopIfTrue="1" operator="lessThan">
      <formula>0</formula>
    </cfRule>
  </conditionalFormatting>
  <conditionalFormatting sqref="F209">
    <cfRule type="cellIs" dxfId="2" priority="1147" stopIfTrue="1" operator="lessThan">
      <formula>0</formula>
    </cfRule>
  </conditionalFormatting>
  <conditionalFormatting sqref="F210">
    <cfRule type="cellIs" dxfId="2" priority="1146" stopIfTrue="1" operator="lessThan">
      <formula>0</formula>
    </cfRule>
  </conditionalFormatting>
  <conditionalFormatting sqref="F211">
    <cfRule type="cellIs" dxfId="2" priority="1145" stopIfTrue="1" operator="lessThan">
      <formula>0</formula>
    </cfRule>
  </conditionalFormatting>
  <conditionalFormatting sqref="F212">
    <cfRule type="cellIs" dxfId="2" priority="1144" stopIfTrue="1" operator="lessThan">
      <formula>0</formula>
    </cfRule>
  </conditionalFormatting>
  <conditionalFormatting sqref="F213">
    <cfRule type="cellIs" dxfId="2" priority="1143" stopIfTrue="1" operator="lessThan">
      <formula>0</formula>
    </cfRule>
  </conditionalFormatting>
  <conditionalFormatting sqref="F214">
    <cfRule type="cellIs" dxfId="2" priority="1142" stopIfTrue="1" operator="lessThan">
      <formula>0</formula>
    </cfRule>
  </conditionalFormatting>
  <conditionalFormatting sqref="F215">
    <cfRule type="cellIs" dxfId="2" priority="1141" stopIfTrue="1" operator="lessThan">
      <formula>0</formula>
    </cfRule>
  </conditionalFormatting>
  <conditionalFormatting sqref="F216">
    <cfRule type="cellIs" dxfId="2" priority="1140" stopIfTrue="1" operator="lessThan">
      <formula>0</formula>
    </cfRule>
  </conditionalFormatting>
  <conditionalFormatting sqref="F217">
    <cfRule type="cellIs" dxfId="2" priority="1139" stopIfTrue="1" operator="lessThan">
      <formula>0</formula>
    </cfRule>
  </conditionalFormatting>
  <conditionalFormatting sqref="F218">
    <cfRule type="cellIs" dxfId="2" priority="1138" stopIfTrue="1" operator="lessThan">
      <formula>0</formula>
    </cfRule>
  </conditionalFormatting>
  <conditionalFormatting sqref="F219">
    <cfRule type="cellIs" dxfId="2" priority="1137" stopIfTrue="1" operator="lessThan">
      <formula>0</formula>
    </cfRule>
  </conditionalFormatting>
  <conditionalFormatting sqref="F220">
    <cfRule type="cellIs" dxfId="2" priority="1136" stopIfTrue="1" operator="lessThan">
      <formula>0</formula>
    </cfRule>
  </conditionalFormatting>
  <conditionalFormatting sqref="F221">
    <cfRule type="cellIs" dxfId="2" priority="1135" stopIfTrue="1" operator="lessThan">
      <formula>0</formula>
    </cfRule>
  </conditionalFormatting>
  <conditionalFormatting sqref="F222">
    <cfRule type="cellIs" dxfId="2" priority="1134" stopIfTrue="1" operator="lessThan">
      <formula>0</formula>
    </cfRule>
  </conditionalFormatting>
  <conditionalFormatting sqref="F223">
    <cfRule type="cellIs" dxfId="2" priority="1133" stopIfTrue="1" operator="lessThan">
      <formula>0</formula>
    </cfRule>
  </conditionalFormatting>
  <conditionalFormatting sqref="F224">
    <cfRule type="cellIs" dxfId="2" priority="1132" stopIfTrue="1" operator="lessThan">
      <formula>0</formula>
    </cfRule>
  </conditionalFormatting>
  <conditionalFormatting sqref="F225">
    <cfRule type="cellIs" dxfId="2" priority="1131" stopIfTrue="1" operator="lessThan">
      <formula>0</formula>
    </cfRule>
  </conditionalFormatting>
  <conditionalFormatting sqref="F226">
    <cfRule type="cellIs" dxfId="2" priority="1130" stopIfTrue="1" operator="lessThan">
      <formula>0</formula>
    </cfRule>
  </conditionalFormatting>
  <conditionalFormatting sqref="F227">
    <cfRule type="cellIs" dxfId="2" priority="1129" stopIfTrue="1" operator="lessThan">
      <formula>0</formula>
    </cfRule>
  </conditionalFormatting>
  <conditionalFormatting sqref="F228">
    <cfRule type="cellIs" dxfId="2" priority="1128" stopIfTrue="1" operator="lessThan">
      <formula>0</formula>
    </cfRule>
  </conditionalFormatting>
  <conditionalFormatting sqref="F229">
    <cfRule type="cellIs" dxfId="2" priority="1127" stopIfTrue="1" operator="lessThan">
      <formula>0</formula>
    </cfRule>
  </conditionalFormatting>
  <conditionalFormatting sqref="F230">
    <cfRule type="cellIs" dxfId="2" priority="1126" stopIfTrue="1" operator="lessThan">
      <formula>0</formula>
    </cfRule>
  </conditionalFormatting>
  <conditionalFormatting sqref="F231">
    <cfRule type="cellIs" dxfId="2" priority="1125" stopIfTrue="1" operator="lessThan">
      <formula>0</formula>
    </cfRule>
  </conditionalFormatting>
  <conditionalFormatting sqref="F232">
    <cfRule type="cellIs" dxfId="2" priority="1124" stopIfTrue="1" operator="lessThan">
      <formula>0</formula>
    </cfRule>
  </conditionalFormatting>
  <conditionalFormatting sqref="F233">
    <cfRule type="cellIs" dxfId="2" priority="1123" stopIfTrue="1" operator="lessThan">
      <formula>0</formula>
    </cfRule>
  </conditionalFormatting>
  <conditionalFormatting sqref="F234">
    <cfRule type="cellIs" dxfId="2" priority="1122" stopIfTrue="1" operator="lessThan">
      <formula>0</formula>
    </cfRule>
  </conditionalFormatting>
  <conditionalFormatting sqref="F235">
    <cfRule type="cellIs" dxfId="2" priority="1121" stopIfTrue="1" operator="lessThan">
      <formula>0</formula>
    </cfRule>
  </conditionalFormatting>
  <conditionalFormatting sqref="F236">
    <cfRule type="cellIs" dxfId="2" priority="1120" stopIfTrue="1" operator="lessThan">
      <formula>0</formula>
    </cfRule>
  </conditionalFormatting>
  <conditionalFormatting sqref="F237">
    <cfRule type="cellIs" dxfId="2" priority="1119" stopIfTrue="1" operator="lessThan">
      <formula>0</formula>
    </cfRule>
  </conditionalFormatting>
  <conditionalFormatting sqref="F238">
    <cfRule type="cellIs" dxfId="2" priority="1118" stopIfTrue="1" operator="lessThan">
      <formula>0</formula>
    </cfRule>
  </conditionalFormatting>
  <conditionalFormatting sqref="F239">
    <cfRule type="cellIs" dxfId="2" priority="1117" stopIfTrue="1" operator="lessThan">
      <formula>0</formula>
    </cfRule>
  </conditionalFormatting>
  <conditionalFormatting sqref="F240">
    <cfRule type="cellIs" dxfId="2" priority="1116" stopIfTrue="1" operator="lessThan">
      <formula>0</formula>
    </cfRule>
  </conditionalFormatting>
  <conditionalFormatting sqref="F241">
    <cfRule type="cellIs" dxfId="2" priority="1115" stopIfTrue="1" operator="lessThan">
      <formula>0</formula>
    </cfRule>
  </conditionalFormatting>
  <conditionalFormatting sqref="F242">
    <cfRule type="cellIs" dxfId="2" priority="1114" stopIfTrue="1" operator="lessThan">
      <formula>0</formula>
    </cfRule>
  </conditionalFormatting>
  <conditionalFormatting sqref="F243">
    <cfRule type="cellIs" dxfId="2" priority="1113" stopIfTrue="1" operator="lessThan">
      <formula>0</formula>
    </cfRule>
  </conditionalFormatting>
  <conditionalFormatting sqref="F244">
    <cfRule type="cellIs" dxfId="2" priority="1112" stopIfTrue="1" operator="lessThan">
      <formula>0</formula>
    </cfRule>
  </conditionalFormatting>
  <conditionalFormatting sqref="F245">
    <cfRule type="cellIs" dxfId="2" priority="1111" stopIfTrue="1" operator="lessThan">
      <formula>0</formula>
    </cfRule>
  </conditionalFormatting>
  <conditionalFormatting sqref="F246">
    <cfRule type="cellIs" dxfId="2" priority="1110" stopIfTrue="1" operator="lessThan">
      <formula>0</formula>
    </cfRule>
  </conditionalFormatting>
  <conditionalFormatting sqref="F247">
    <cfRule type="cellIs" dxfId="2" priority="1109" stopIfTrue="1" operator="lessThan">
      <formula>0</formula>
    </cfRule>
  </conditionalFormatting>
  <conditionalFormatting sqref="F248">
    <cfRule type="cellIs" dxfId="2" priority="1108" stopIfTrue="1" operator="lessThan">
      <formula>0</formula>
    </cfRule>
  </conditionalFormatting>
  <conditionalFormatting sqref="F249">
    <cfRule type="cellIs" dxfId="2" priority="1107" stopIfTrue="1" operator="lessThan">
      <formula>0</formula>
    </cfRule>
  </conditionalFormatting>
  <conditionalFormatting sqref="F250">
    <cfRule type="cellIs" dxfId="2" priority="1106" stopIfTrue="1" operator="lessThan">
      <formula>0</formula>
    </cfRule>
  </conditionalFormatting>
  <conditionalFormatting sqref="F251">
    <cfRule type="cellIs" dxfId="2" priority="1105" stopIfTrue="1" operator="lessThan">
      <formula>0</formula>
    </cfRule>
  </conditionalFormatting>
  <conditionalFormatting sqref="F252">
    <cfRule type="cellIs" dxfId="2" priority="1104" stopIfTrue="1" operator="lessThan">
      <formula>0</formula>
    </cfRule>
  </conditionalFormatting>
  <conditionalFormatting sqref="F253">
    <cfRule type="cellIs" dxfId="2" priority="1103" stopIfTrue="1" operator="lessThan">
      <formula>0</formula>
    </cfRule>
  </conditionalFormatting>
  <conditionalFormatting sqref="F254">
    <cfRule type="cellIs" dxfId="2" priority="1102" stopIfTrue="1" operator="lessThan">
      <formula>0</formula>
    </cfRule>
  </conditionalFormatting>
  <conditionalFormatting sqref="F255">
    <cfRule type="cellIs" dxfId="2" priority="1101" stopIfTrue="1" operator="lessThan">
      <formula>0</formula>
    </cfRule>
  </conditionalFormatting>
  <conditionalFormatting sqref="F256">
    <cfRule type="cellIs" dxfId="2" priority="1100" stopIfTrue="1" operator="lessThan">
      <formula>0</formula>
    </cfRule>
  </conditionalFormatting>
  <conditionalFormatting sqref="F257">
    <cfRule type="cellIs" dxfId="2" priority="1099" stopIfTrue="1" operator="lessThan">
      <formula>0</formula>
    </cfRule>
  </conditionalFormatting>
  <conditionalFormatting sqref="F258">
    <cfRule type="cellIs" dxfId="2" priority="1098" stopIfTrue="1" operator="lessThan">
      <formula>0</formula>
    </cfRule>
  </conditionalFormatting>
  <conditionalFormatting sqref="F259">
    <cfRule type="cellIs" dxfId="2" priority="1097" stopIfTrue="1" operator="lessThan">
      <formula>0</formula>
    </cfRule>
  </conditionalFormatting>
  <conditionalFormatting sqref="F260">
    <cfRule type="cellIs" dxfId="2" priority="1096" stopIfTrue="1" operator="lessThan">
      <formula>0</formula>
    </cfRule>
  </conditionalFormatting>
  <conditionalFormatting sqref="F261">
    <cfRule type="cellIs" dxfId="2" priority="1095" stopIfTrue="1" operator="lessThan">
      <formula>0</formula>
    </cfRule>
  </conditionalFormatting>
  <conditionalFormatting sqref="F262">
    <cfRule type="cellIs" dxfId="2" priority="1094" stopIfTrue="1" operator="lessThan">
      <formula>0</formula>
    </cfRule>
  </conditionalFormatting>
  <conditionalFormatting sqref="F263">
    <cfRule type="cellIs" dxfId="2" priority="1093" stopIfTrue="1" operator="lessThan">
      <formula>0</formula>
    </cfRule>
  </conditionalFormatting>
  <conditionalFormatting sqref="F264">
    <cfRule type="cellIs" dxfId="2" priority="1092" stopIfTrue="1" operator="lessThan">
      <formula>0</formula>
    </cfRule>
  </conditionalFormatting>
  <conditionalFormatting sqref="F265">
    <cfRule type="cellIs" dxfId="2" priority="1091" stopIfTrue="1" operator="lessThan">
      <formula>0</formula>
    </cfRule>
  </conditionalFormatting>
  <conditionalFormatting sqref="F266">
    <cfRule type="cellIs" dxfId="2" priority="1090" stopIfTrue="1" operator="lessThan">
      <formula>0</formula>
    </cfRule>
  </conditionalFormatting>
  <conditionalFormatting sqref="F267">
    <cfRule type="cellIs" dxfId="2" priority="1089" stopIfTrue="1" operator="lessThan">
      <formula>0</formula>
    </cfRule>
  </conditionalFormatting>
  <conditionalFormatting sqref="F268">
    <cfRule type="cellIs" dxfId="2" priority="1088" stopIfTrue="1" operator="lessThan">
      <formula>0</formula>
    </cfRule>
  </conditionalFormatting>
  <conditionalFormatting sqref="F269">
    <cfRule type="cellIs" dxfId="2" priority="1087" stopIfTrue="1" operator="lessThan">
      <formula>0</formula>
    </cfRule>
  </conditionalFormatting>
  <conditionalFormatting sqref="F270">
    <cfRule type="cellIs" dxfId="2" priority="1086" stopIfTrue="1" operator="lessThan">
      <formula>0</formula>
    </cfRule>
  </conditionalFormatting>
  <conditionalFormatting sqref="F271">
    <cfRule type="cellIs" dxfId="2" priority="1085" stopIfTrue="1" operator="lessThan">
      <formula>0</formula>
    </cfRule>
  </conditionalFormatting>
  <conditionalFormatting sqref="F272">
    <cfRule type="cellIs" dxfId="2" priority="1084" stopIfTrue="1" operator="lessThan">
      <formula>0</formula>
    </cfRule>
  </conditionalFormatting>
  <conditionalFormatting sqref="F273">
    <cfRule type="cellIs" dxfId="2" priority="1083" stopIfTrue="1" operator="lessThan">
      <formula>0</formula>
    </cfRule>
  </conditionalFormatting>
  <conditionalFormatting sqref="F274">
    <cfRule type="cellIs" dxfId="2" priority="1082" stopIfTrue="1" operator="lessThan">
      <formula>0</formula>
    </cfRule>
  </conditionalFormatting>
  <conditionalFormatting sqref="F275">
    <cfRule type="cellIs" dxfId="2" priority="1081" stopIfTrue="1" operator="lessThan">
      <formula>0</formula>
    </cfRule>
  </conditionalFormatting>
  <conditionalFormatting sqref="F276">
    <cfRule type="cellIs" dxfId="2" priority="1080" stopIfTrue="1" operator="lessThan">
      <formula>0</formula>
    </cfRule>
  </conditionalFormatting>
  <conditionalFormatting sqref="F277">
    <cfRule type="cellIs" dxfId="2" priority="1079" stopIfTrue="1" operator="lessThan">
      <formula>0</formula>
    </cfRule>
  </conditionalFormatting>
  <conditionalFormatting sqref="F278">
    <cfRule type="cellIs" dxfId="2" priority="1078" stopIfTrue="1" operator="lessThan">
      <formula>0</formula>
    </cfRule>
  </conditionalFormatting>
  <conditionalFormatting sqref="F279">
    <cfRule type="cellIs" dxfId="2" priority="1077" stopIfTrue="1" operator="lessThan">
      <formula>0</formula>
    </cfRule>
  </conditionalFormatting>
  <conditionalFormatting sqref="F280">
    <cfRule type="cellIs" dxfId="2" priority="1076" stopIfTrue="1" operator="lessThan">
      <formula>0</formula>
    </cfRule>
  </conditionalFormatting>
  <conditionalFormatting sqref="F281">
    <cfRule type="cellIs" dxfId="2" priority="1075" stopIfTrue="1" operator="lessThan">
      <formula>0</formula>
    </cfRule>
  </conditionalFormatting>
  <conditionalFormatting sqref="F282">
    <cfRule type="cellIs" dxfId="2" priority="1074" stopIfTrue="1" operator="lessThan">
      <formula>0</formula>
    </cfRule>
  </conditionalFormatting>
  <conditionalFormatting sqref="F283">
    <cfRule type="cellIs" dxfId="2" priority="1073" stopIfTrue="1" operator="lessThan">
      <formula>0</formula>
    </cfRule>
  </conditionalFormatting>
  <conditionalFormatting sqref="F284">
    <cfRule type="cellIs" dxfId="2" priority="1072" stopIfTrue="1" operator="lessThan">
      <formula>0</formula>
    </cfRule>
  </conditionalFormatting>
  <conditionalFormatting sqref="F285">
    <cfRule type="cellIs" dxfId="2" priority="1071" stopIfTrue="1" operator="lessThan">
      <formula>0</formula>
    </cfRule>
  </conditionalFormatting>
  <conditionalFormatting sqref="F286">
    <cfRule type="cellIs" dxfId="2" priority="1070" stopIfTrue="1" operator="lessThan">
      <formula>0</formula>
    </cfRule>
  </conditionalFormatting>
  <conditionalFormatting sqref="F287">
    <cfRule type="cellIs" dxfId="2" priority="1069" stopIfTrue="1" operator="lessThan">
      <formula>0</formula>
    </cfRule>
  </conditionalFormatting>
  <conditionalFormatting sqref="F288">
    <cfRule type="cellIs" dxfId="2" priority="1068" stopIfTrue="1" operator="lessThan">
      <formula>0</formula>
    </cfRule>
  </conditionalFormatting>
  <conditionalFormatting sqref="F289">
    <cfRule type="cellIs" dxfId="2" priority="1067" stopIfTrue="1" operator="lessThan">
      <formula>0</formula>
    </cfRule>
  </conditionalFormatting>
  <conditionalFormatting sqref="F290">
    <cfRule type="cellIs" dxfId="2" priority="1066" stopIfTrue="1" operator="lessThan">
      <formula>0</formula>
    </cfRule>
  </conditionalFormatting>
  <conditionalFormatting sqref="F291">
    <cfRule type="cellIs" dxfId="2" priority="1065" stopIfTrue="1" operator="lessThan">
      <formula>0</formula>
    </cfRule>
  </conditionalFormatting>
  <conditionalFormatting sqref="F292">
    <cfRule type="cellIs" dxfId="2" priority="1064" stopIfTrue="1" operator="lessThan">
      <formula>0</formula>
    </cfRule>
  </conditionalFormatting>
  <conditionalFormatting sqref="F293">
    <cfRule type="cellIs" dxfId="2" priority="1063" stopIfTrue="1" operator="lessThan">
      <formula>0</formula>
    </cfRule>
  </conditionalFormatting>
  <conditionalFormatting sqref="F294">
    <cfRule type="cellIs" dxfId="2" priority="1062" stopIfTrue="1" operator="lessThan">
      <formula>0</formula>
    </cfRule>
  </conditionalFormatting>
  <conditionalFormatting sqref="F295">
    <cfRule type="cellIs" dxfId="2" priority="1061" stopIfTrue="1" operator="lessThan">
      <formula>0</formula>
    </cfRule>
  </conditionalFormatting>
  <conditionalFormatting sqref="F296">
    <cfRule type="cellIs" dxfId="2" priority="1060" stopIfTrue="1" operator="lessThan">
      <formula>0</formula>
    </cfRule>
  </conditionalFormatting>
  <conditionalFormatting sqref="F297">
    <cfRule type="cellIs" dxfId="2" priority="1059" stopIfTrue="1" operator="lessThan">
      <formula>0</formula>
    </cfRule>
  </conditionalFormatting>
  <conditionalFormatting sqref="F298">
    <cfRule type="cellIs" dxfId="2" priority="1058" stopIfTrue="1" operator="lessThan">
      <formula>0</formula>
    </cfRule>
  </conditionalFormatting>
  <conditionalFormatting sqref="F299">
    <cfRule type="cellIs" dxfId="2" priority="1057" stopIfTrue="1" operator="lessThan">
      <formula>0</formula>
    </cfRule>
  </conditionalFormatting>
  <conditionalFormatting sqref="F300">
    <cfRule type="cellIs" dxfId="2" priority="1056" stopIfTrue="1" operator="lessThan">
      <formula>0</formula>
    </cfRule>
  </conditionalFormatting>
  <conditionalFormatting sqref="F301">
    <cfRule type="cellIs" dxfId="2" priority="1055" stopIfTrue="1" operator="lessThan">
      <formula>0</formula>
    </cfRule>
  </conditionalFormatting>
  <conditionalFormatting sqref="F302">
    <cfRule type="cellIs" dxfId="2" priority="1054" stopIfTrue="1" operator="lessThan">
      <formula>0</formula>
    </cfRule>
  </conditionalFormatting>
  <conditionalFormatting sqref="F303">
    <cfRule type="cellIs" dxfId="2" priority="1053" stopIfTrue="1" operator="lessThan">
      <formula>0</formula>
    </cfRule>
  </conditionalFormatting>
  <conditionalFormatting sqref="F304">
    <cfRule type="cellIs" dxfId="2" priority="1052" stopIfTrue="1" operator="lessThan">
      <formula>0</formula>
    </cfRule>
  </conditionalFormatting>
  <conditionalFormatting sqref="F305">
    <cfRule type="cellIs" dxfId="2" priority="1051" stopIfTrue="1" operator="lessThan">
      <formula>0</formula>
    </cfRule>
  </conditionalFormatting>
  <conditionalFormatting sqref="F306">
    <cfRule type="cellIs" dxfId="2" priority="1050" stopIfTrue="1" operator="lessThan">
      <formula>0</formula>
    </cfRule>
  </conditionalFormatting>
  <conditionalFormatting sqref="F307">
    <cfRule type="cellIs" dxfId="2" priority="1049" stopIfTrue="1" operator="lessThan">
      <formula>0</formula>
    </cfRule>
  </conditionalFormatting>
  <conditionalFormatting sqref="F308">
    <cfRule type="cellIs" dxfId="2" priority="1048" stopIfTrue="1" operator="lessThan">
      <formula>0</formula>
    </cfRule>
  </conditionalFormatting>
  <conditionalFormatting sqref="F309">
    <cfRule type="cellIs" dxfId="2" priority="1047" stopIfTrue="1" operator="lessThan">
      <formula>0</formula>
    </cfRule>
  </conditionalFormatting>
  <conditionalFormatting sqref="F310">
    <cfRule type="cellIs" dxfId="2" priority="1046" stopIfTrue="1" operator="lessThan">
      <formula>0</formula>
    </cfRule>
  </conditionalFormatting>
  <conditionalFormatting sqref="F311">
    <cfRule type="cellIs" dxfId="2" priority="1045" stopIfTrue="1" operator="lessThan">
      <formula>0</formula>
    </cfRule>
  </conditionalFormatting>
  <conditionalFormatting sqref="F312">
    <cfRule type="cellIs" dxfId="2" priority="1044" stopIfTrue="1" operator="lessThan">
      <formula>0</formula>
    </cfRule>
  </conditionalFormatting>
  <conditionalFormatting sqref="F313">
    <cfRule type="cellIs" dxfId="2" priority="1043" stopIfTrue="1" operator="lessThan">
      <formula>0</formula>
    </cfRule>
  </conditionalFormatting>
  <conditionalFormatting sqref="F314">
    <cfRule type="cellIs" dxfId="2" priority="1042" stopIfTrue="1" operator="lessThan">
      <formula>0</formula>
    </cfRule>
  </conditionalFormatting>
  <conditionalFormatting sqref="F315">
    <cfRule type="cellIs" dxfId="2" priority="1041" stopIfTrue="1" operator="lessThan">
      <formula>0</formula>
    </cfRule>
  </conditionalFormatting>
  <conditionalFormatting sqref="F316">
    <cfRule type="cellIs" dxfId="2" priority="1040" stopIfTrue="1" operator="lessThan">
      <formula>0</formula>
    </cfRule>
  </conditionalFormatting>
  <conditionalFormatting sqref="F317">
    <cfRule type="cellIs" dxfId="2" priority="1039" stopIfTrue="1" operator="lessThan">
      <formula>0</formula>
    </cfRule>
  </conditionalFormatting>
  <conditionalFormatting sqref="F318">
    <cfRule type="cellIs" dxfId="2" priority="1038" stopIfTrue="1" operator="lessThan">
      <formula>0</formula>
    </cfRule>
  </conditionalFormatting>
  <conditionalFormatting sqref="F319">
    <cfRule type="cellIs" dxfId="2" priority="1037" stopIfTrue="1" operator="lessThan">
      <formula>0</formula>
    </cfRule>
  </conditionalFormatting>
  <conditionalFormatting sqref="F320">
    <cfRule type="cellIs" dxfId="2" priority="1036" stopIfTrue="1" operator="lessThan">
      <formula>0</formula>
    </cfRule>
  </conditionalFormatting>
  <conditionalFormatting sqref="F321">
    <cfRule type="cellIs" dxfId="2" priority="1035" stopIfTrue="1" operator="lessThan">
      <formula>0</formula>
    </cfRule>
  </conditionalFormatting>
  <conditionalFormatting sqref="F322">
    <cfRule type="cellIs" dxfId="2" priority="1034" stopIfTrue="1" operator="lessThan">
      <formula>0</formula>
    </cfRule>
  </conditionalFormatting>
  <conditionalFormatting sqref="F323">
    <cfRule type="cellIs" dxfId="2" priority="1033" stopIfTrue="1" operator="lessThan">
      <formula>0</formula>
    </cfRule>
  </conditionalFormatting>
  <conditionalFormatting sqref="F324">
    <cfRule type="cellIs" dxfId="2" priority="1032" stopIfTrue="1" operator="lessThan">
      <formula>0</formula>
    </cfRule>
  </conditionalFormatting>
  <conditionalFormatting sqref="F325">
    <cfRule type="cellIs" dxfId="2" priority="1031" stopIfTrue="1" operator="lessThan">
      <formula>0</formula>
    </cfRule>
  </conditionalFormatting>
  <conditionalFormatting sqref="F326">
    <cfRule type="cellIs" dxfId="2" priority="1030" stopIfTrue="1" operator="lessThan">
      <formula>0</formula>
    </cfRule>
  </conditionalFormatting>
  <conditionalFormatting sqref="F327">
    <cfRule type="cellIs" dxfId="2" priority="1029" stopIfTrue="1" operator="lessThan">
      <formula>0</formula>
    </cfRule>
  </conditionalFormatting>
  <conditionalFormatting sqref="F328">
    <cfRule type="cellIs" dxfId="2" priority="1028" stopIfTrue="1" operator="lessThan">
      <formula>0</formula>
    </cfRule>
  </conditionalFormatting>
  <conditionalFormatting sqref="F329">
    <cfRule type="cellIs" dxfId="2" priority="1027" stopIfTrue="1" operator="lessThan">
      <formula>0</formula>
    </cfRule>
  </conditionalFormatting>
  <conditionalFormatting sqref="F330">
    <cfRule type="cellIs" dxfId="2" priority="1026" stopIfTrue="1" operator="lessThan">
      <formula>0</formula>
    </cfRule>
  </conditionalFormatting>
  <conditionalFormatting sqref="F331">
    <cfRule type="cellIs" dxfId="2" priority="1025" stopIfTrue="1" operator="lessThan">
      <formula>0</formula>
    </cfRule>
  </conditionalFormatting>
  <conditionalFormatting sqref="F332">
    <cfRule type="cellIs" dxfId="2" priority="1024" stopIfTrue="1" operator="lessThan">
      <formula>0</formula>
    </cfRule>
  </conditionalFormatting>
  <conditionalFormatting sqref="F333">
    <cfRule type="cellIs" dxfId="2" priority="1023" stopIfTrue="1" operator="lessThan">
      <formula>0</formula>
    </cfRule>
  </conditionalFormatting>
  <conditionalFormatting sqref="F334">
    <cfRule type="cellIs" dxfId="2" priority="1022" stopIfTrue="1" operator="lessThan">
      <formula>0</formula>
    </cfRule>
  </conditionalFormatting>
  <conditionalFormatting sqref="F335">
    <cfRule type="cellIs" dxfId="2" priority="1021" stopIfTrue="1" operator="lessThan">
      <formula>0</formula>
    </cfRule>
  </conditionalFormatting>
  <conditionalFormatting sqref="F336">
    <cfRule type="cellIs" dxfId="2" priority="1020" stopIfTrue="1" operator="lessThan">
      <formula>0</formula>
    </cfRule>
  </conditionalFormatting>
  <conditionalFormatting sqref="F337">
    <cfRule type="cellIs" dxfId="2" priority="1019" stopIfTrue="1" operator="lessThan">
      <formula>0</formula>
    </cfRule>
  </conditionalFormatting>
  <conditionalFormatting sqref="F338">
    <cfRule type="cellIs" dxfId="2" priority="1018" stopIfTrue="1" operator="lessThan">
      <formula>0</formula>
    </cfRule>
  </conditionalFormatting>
  <conditionalFormatting sqref="F339">
    <cfRule type="cellIs" dxfId="2" priority="1017" stopIfTrue="1" operator="lessThan">
      <formula>0</formula>
    </cfRule>
  </conditionalFormatting>
  <conditionalFormatting sqref="F340">
    <cfRule type="cellIs" dxfId="2" priority="1016" stopIfTrue="1" operator="lessThan">
      <formula>0</formula>
    </cfRule>
  </conditionalFormatting>
  <conditionalFormatting sqref="F341">
    <cfRule type="cellIs" dxfId="2" priority="1015" stopIfTrue="1" operator="lessThan">
      <formula>0</formula>
    </cfRule>
  </conditionalFormatting>
  <conditionalFormatting sqref="F342">
    <cfRule type="cellIs" dxfId="2" priority="1014" stopIfTrue="1" operator="lessThan">
      <formula>0</formula>
    </cfRule>
  </conditionalFormatting>
  <conditionalFormatting sqref="F343">
    <cfRule type="cellIs" dxfId="2" priority="1013" stopIfTrue="1" operator="lessThan">
      <formula>0</formula>
    </cfRule>
  </conditionalFormatting>
  <conditionalFormatting sqref="F344">
    <cfRule type="cellIs" dxfId="2" priority="1012" stopIfTrue="1" operator="lessThan">
      <formula>0</formula>
    </cfRule>
  </conditionalFormatting>
  <conditionalFormatting sqref="F345">
    <cfRule type="cellIs" dxfId="2" priority="1011" stopIfTrue="1" operator="lessThan">
      <formula>0</formula>
    </cfRule>
  </conditionalFormatting>
  <conditionalFormatting sqref="F346">
    <cfRule type="cellIs" dxfId="2" priority="1010" stopIfTrue="1" operator="lessThan">
      <formula>0</formula>
    </cfRule>
  </conditionalFormatting>
  <conditionalFormatting sqref="F347">
    <cfRule type="cellIs" dxfId="2" priority="1009" stopIfTrue="1" operator="lessThan">
      <formula>0</formula>
    </cfRule>
  </conditionalFormatting>
  <conditionalFormatting sqref="F348">
    <cfRule type="cellIs" dxfId="2" priority="1008" stopIfTrue="1" operator="lessThan">
      <formula>0</formula>
    </cfRule>
  </conditionalFormatting>
  <conditionalFormatting sqref="F349">
    <cfRule type="cellIs" dxfId="2" priority="1007" stopIfTrue="1" operator="lessThan">
      <formula>0</formula>
    </cfRule>
  </conditionalFormatting>
  <conditionalFormatting sqref="F350">
    <cfRule type="cellIs" dxfId="2" priority="1006" stopIfTrue="1" operator="lessThan">
      <formula>0</formula>
    </cfRule>
  </conditionalFormatting>
  <conditionalFormatting sqref="F351">
    <cfRule type="cellIs" dxfId="2" priority="1005" stopIfTrue="1" operator="lessThan">
      <formula>0</formula>
    </cfRule>
  </conditionalFormatting>
  <conditionalFormatting sqref="F352">
    <cfRule type="cellIs" dxfId="2" priority="1004" stopIfTrue="1" operator="lessThan">
      <formula>0</formula>
    </cfRule>
  </conditionalFormatting>
  <conditionalFormatting sqref="F353">
    <cfRule type="cellIs" dxfId="2" priority="1003" stopIfTrue="1" operator="lessThan">
      <formula>0</formula>
    </cfRule>
  </conditionalFormatting>
  <conditionalFormatting sqref="F354">
    <cfRule type="cellIs" dxfId="2" priority="1002" stopIfTrue="1" operator="lessThan">
      <formula>0</formula>
    </cfRule>
  </conditionalFormatting>
  <conditionalFormatting sqref="F355">
    <cfRule type="cellIs" dxfId="2" priority="1001" stopIfTrue="1" operator="lessThan">
      <formula>0</formula>
    </cfRule>
  </conditionalFormatting>
  <conditionalFormatting sqref="F356">
    <cfRule type="cellIs" dxfId="2" priority="1000" stopIfTrue="1" operator="lessThan">
      <formula>0</formula>
    </cfRule>
  </conditionalFormatting>
  <conditionalFormatting sqref="F357">
    <cfRule type="cellIs" dxfId="2" priority="999" stopIfTrue="1" operator="lessThan">
      <formula>0</formula>
    </cfRule>
  </conditionalFormatting>
  <conditionalFormatting sqref="F358">
    <cfRule type="cellIs" dxfId="2" priority="998" stopIfTrue="1" operator="lessThan">
      <formula>0</formula>
    </cfRule>
  </conditionalFormatting>
  <conditionalFormatting sqref="F359">
    <cfRule type="cellIs" dxfId="2" priority="997" stopIfTrue="1" operator="lessThan">
      <formula>0</formula>
    </cfRule>
  </conditionalFormatting>
  <conditionalFormatting sqref="F360">
    <cfRule type="cellIs" dxfId="2" priority="996" stopIfTrue="1" operator="lessThan">
      <formula>0</formula>
    </cfRule>
  </conditionalFormatting>
  <conditionalFormatting sqref="F361">
    <cfRule type="cellIs" dxfId="2" priority="995" stopIfTrue="1" operator="lessThan">
      <formula>0</formula>
    </cfRule>
  </conditionalFormatting>
  <conditionalFormatting sqref="F362">
    <cfRule type="cellIs" dxfId="2" priority="994" stopIfTrue="1" operator="lessThan">
      <formula>0</formula>
    </cfRule>
  </conditionalFormatting>
  <conditionalFormatting sqref="F363">
    <cfRule type="cellIs" dxfId="2" priority="993" stopIfTrue="1" operator="lessThan">
      <formula>0</formula>
    </cfRule>
  </conditionalFormatting>
  <conditionalFormatting sqref="F364">
    <cfRule type="cellIs" dxfId="2" priority="992" stopIfTrue="1" operator="lessThan">
      <formula>0</formula>
    </cfRule>
  </conditionalFormatting>
  <conditionalFormatting sqref="F365">
    <cfRule type="cellIs" dxfId="2" priority="991" stopIfTrue="1" operator="lessThan">
      <formula>0</formula>
    </cfRule>
  </conditionalFormatting>
  <conditionalFormatting sqref="F366">
    <cfRule type="cellIs" dxfId="2" priority="990" stopIfTrue="1" operator="lessThan">
      <formula>0</formula>
    </cfRule>
  </conditionalFormatting>
  <conditionalFormatting sqref="F367">
    <cfRule type="cellIs" dxfId="2" priority="989" stopIfTrue="1" operator="lessThan">
      <formula>0</formula>
    </cfRule>
  </conditionalFormatting>
  <conditionalFormatting sqref="F368">
    <cfRule type="cellIs" dxfId="2" priority="988" stopIfTrue="1" operator="lessThan">
      <formula>0</formula>
    </cfRule>
  </conditionalFormatting>
  <conditionalFormatting sqref="F369">
    <cfRule type="cellIs" dxfId="2" priority="987" stopIfTrue="1" operator="lessThan">
      <formula>0</formula>
    </cfRule>
  </conditionalFormatting>
  <conditionalFormatting sqref="F370">
    <cfRule type="cellIs" dxfId="2" priority="986" stopIfTrue="1" operator="lessThan">
      <formula>0</formula>
    </cfRule>
  </conditionalFormatting>
  <conditionalFormatting sqref="F371">
    <cfRule type="cellIs" dxfId="2" priority="985" stopIfTrue="1" operator="lessThan">
      <formula>0</formula>
    </cfRule>
  </conditionalFormatting>
  <conditionalFormatting sqref="F372">
    <cfRule type="cellIs" dxfId="2" priority="984" stopIfTrue="1" operator="lessThan">
      <formula>0</formula>
    </cfRule>
  </conditionalFormatting>
  <conditionalFormatting sqref="F373">
    <cfRule type="cellIs" dxfId="2" priority="983" stopIfTrue="1" operator="lessThan">
      <formula>0</formula>
    </cfRule>
  </conditionalFormatting>
  <conditionalFormatting sqref="F374">
    <cfRule type="cellIs" dxfId="2" priority="982" stopIfTrue="1" operator="lessThan">
      <formula>0</formula>
    </cfRule>
  </conditionalFormatting>
  <conditionalFormatting sqref="F375">
    <cfRule type="cellIs" dxfId="2" priority="981" stopIfTrue="1" operator="lessThan">
      <formula>0</formula>
    </cfRule>
  </conditionalFormatting>
  <conditionalFormatting sqref="F376">
    <cfRule type="cellIs" dxfId="2" priority="980" stopIfTrue="1" operator="lessThan">
      <formula>0</formula>
    </cfRule>
  </conditionalFormatting>
  <conditionalFormatting sqref="F377">
    <cfRule type="cellIs" dxfId="2" priority="979" stopIfTrue="1" operator="lessThan">
      <formula>0</formula>
    </cfRule>
  </conditionalFormatting>
  <conditionalFormatting sqref="F378">
    <cfRule type="cellIs" dxfId="2" priority="978" stopIfTrue="1" operator="lessThan">
      <formula>0</formula>
    </cfRule>
  </conditionalFormatting>
  <conditionalFormatting sqref="F379">
    <cfRule type="cellIs" dxfId="2" priority="977" stopIfTrue="1" operator="lessThan">
      <formula>0</formula>
    </cfRule>
  </conditionalFormatting>
  <conditionalFormatting sqref="F380">
    <cfRule type="cellIs" dxfId="2" priority="976" stopIfTrue="1" operator="lessThan">
      <formula>0</formula>
    </cfRule>
  </conditionalFormatting>
  <conditionalFormatting sqref="F381">
    <cfRule type="cellIs" dxfId="2" priority="975" stopIfTrue="1" operator="lessThan">
      <formula>0</formula>
    </cfRule>
  </conditionalFormatting>
  <conditionalFormatting sqref="F382">
    <cfRule type="cellIs" dxfId="2" priority="974" stopIfTrue="1" operator="lessThan">
      <formula>0</formula>
    </cfRule>
  </conditionalFormatting>
  <conditionalFormatting sqref="F383">
    <cfRule type="cellIs" dxfId="2" priority="973" stopIfTrue="1" operator="lessThan">
      <formula>0</formula>
    </cfRule>
  </conditionalFormatting>
  <conditionalFormatting sqref="F384">
    <cfRule type="cellIs" dxfId="2" priority="972" stopIfTrue="1" operator="lessThan">
      <formula>0</formula>
    </cfRule>
  </conditionalFormatting>
  <conditionalFormatting sqref="F385">
    <cfRule type="cellIs" dxfId="2" priority="971" stopIfTrue="1" operator="lessThan">
      <formula>0</formula>
    </cfRule>
  </conditionalFormatting>
  <conditionalFormatting sqref="F386">
    <cfRule type="cellIs" dxfId="2" priority="970" stopIfTrue="1" operator="lessThan">
      <formula>0</formula>
    </cfRule>
  </conditionalFormatting>
  <conditionalFormatting sqref="F387">
    <cfRule type="cellIs" dxfId="2" priority="969" stopIfTrue="1" operator="lessThan">
      <formula>0</formula>
    </cfRule>
  </conditionalFormatting>
  <conditionalFormatting sqref="F388">
    <cfRule type="cellIs" dxfId="2" priority="968" stopIfTrue="1" operator="lessThan">
      <formula>0</formula>
    </cfRule>
  </conditionalFormatting>
  <conditionalFormatting sqref="F389">
    <cfRule type="cellIs" dxfId="2" priority="967" stopIfTrue="1" operator="lessThan">
      <formula>0</formula>
    </cfRule>
  </conditionalFormatting>
  <conditionalFormatting sqref="F390">
    <cfRule type="cellIs" dxfId="2" priority="966" stopIfTrue="1" operator="lessThan">
      <formula>0</formula>
    </cfRule>
  </conditionalFormatting>
  <conditionalFormatting sqref="F391">
    <cfRule type="cellIs" dxfId="2" priority="965" stopIfTrue="1" operator="lessThan">
      <formula>0</formula>
    </cfRule>
  </conditionalFormatting>
  <conditionalFormatting sqref="F392">
    <cfRule type="cellIs" dxfId="2" priority="964" stopIfTrue="1" operator="lessThan">
      <formula>0</formula>
    </cfRule>
  </conditionalFormatting>
  <conditionalFormatting sqref="F393">
    <cfRule type="cellIs" dxfId="2" priority="963" stopIfTrue="1" operator="lessThan">
      <formula>0</formula>
    </cfRule>
  </conditionalFormatting>
  <conditionalFormatting sqref="F394">
    <cfRule type="cellIs" dxfId="2" priority="962" stopIfTrue="1" operator="lessThan">
      <formula>0</formula>
    </cfRule>
  </conditionalFormatting>
  <conditionalFormatting sqref="F395">
    <cfRule type="cellIs" dxfId="2" priority="961" stopIfTrue="1" operator="lessThan">
      <formula>0</formula>
    </cfRule>
  </conditionalFormatting>
  <conditionalFormatting sqref="F396">
    <cfRule type="cellIs" dxfId="2" priority="960" stopIfTrue="1" operator="lessThan">
      <formula>0</formula>
    </cfRule>
  </conditionalFormatting>
  <conditionalFormatting sqref="F397">
    <cfRule type="cellIs" dxfId="2" priority="959" stopIfTrue="1" operator="lessThan">
      <formula>0</formula>
    </cfRule>
  </conditionalFormatting>
  <conditionalFormatting sqref="F398">
    <cfRule type="cellIs" dxfId="2" priority="958" stopIfTrue="1" operator="lessThan">
      <formula>0</formula>
    </cfRule>
  </conditionalFormatting>
  <conditionalFormatting sqref="F399">
    <cfRule type="cellIs" dxfId="2" priority="957" stopIfTrue="1" operator="lessThan">
      <formula>0</formula>
    </cfRule>
  </conditionalFormatting>
  <conditionalFormatting sqref="F400">
    <cfRule type="cellIs" dxfId="2" priority="956" stopIfTrue="1" operator="lessThan">
      <formula>0</formula>
    </cfRule>
  </conditionalFormatting>
  <conditionalFormatting sqref="F401">
    <cfRule type="cellIs" dxfId="2" priority="955" stopIfTrue="1" operator="lessThan">
      <formula>0</formula>
    </cfRule>
  </conditionalFormatting>
  <conditionalFormatting sqref="F402">
    <cfRule type="cellIs" dxfId="2" priority="954" stopIfTrue="1" operator="lessThan">
      <formula>0</formula>
    </cfRule>
  </conditionalFormatting>
  <conditionalFormatting sqref="F403">
    <cfRule type="cellIs" dxfId="2" priority="953" stopIfTrue="1" operator="lessThan">
      <formula>0</formula>
    </cfRule>
  </conditionalFormatting>
  <conditionalFormatting sqref="F404">
    <cfRule type="cellIs" dxfId="2" priority="952" stopIfTrue="1" operator="lessThan">
      <formula>0</formula>
    </cfRule>
  </conditionalFormatting>
  <conditionalFormatting sqref="F405">
    <cfRule type="cellIs" dxfId="2" priority="951" stopIfTrue="1" operator="lessThan">
      <formula>0</formula>
    </cfRule>
  </conditionalFormatting>
  <conditionalFormatting sqref="F406">
    <cfRule type="cellIs" dxfId="2" priority="950" stopIfTrue="1" operator="lessThan">
      <formula>0</formula>
    </cfRule>
  </conditionalFormatting>
  <conditionalFormatting sqref="F407">
    <cfRule type="cellIs" dxfId="2" priority="949" stopIfTrue="1" operator="lessThan">
      <formula>0</formula>
    </cfRule>
  </conditionalFormatting>
  <conditionalFormatting sqref="F408">
    <cfRule type="cellIs" dxfId="2" priority="948" stopIfTrue="1" operator="lessThan">
      <formula>0</formula>
    </cfRule>
  </conditionalFormatting>
  <conditionalFormatting sqref="F409">
    <cfRule type="cellIs" dxfId="2" priority="947" stopIfTrue="1" operator="lessThan">
      <formula>0</formula>
    </cfRule>
  </conditionalFormatting>
  <conditionalFormatting sqref="F410">
    <cfRule type="cellIs" dxfId="2" priority="946" stopIfTrue="1" operator="lessThan">
      <formula>0</formula>
    </cfRule>
  </conditionalFormatting>
  <conditionalFormatting sqref="F411">
    <cfRule type="cellIs" dxfId="2" priority="945" stopIfTrue="1" operator="lessThan">
      <formula>0</formula>
    </cfRule>
  </conditionalFormatting>
  <conditionalFormatting sqref="F412">
    <cfRule type="cellIs" dxfId="2" priority="944" stopIfTrue="1" operator="lessThan">
      <formula>0</formula>
    </cfRule>
  </conditionalFormatting>
  <conditionalFormatting sqref="F413">
    <cfRule type="cellIs" dxfId="2" priority="943" stopIfTrue="1" operator="lessThan">
      <formula>0</formula>
    </cfRule>
  </conditionalFormatting>
  <conditionalFormatting sqref="F414">
    <cfRule type="cellIs" dxfId="2" priority="942" stopIfTrue="1" operator="lessThan">
      <formula>0</formula>
    </cfRule>
  </conditionalFormatting>
  <conditionalFormatting sqref="F415">
    <cfRule type="cellIs" dxfId="2" priority="941" stopIfTrue="1" operator="lessThan">
      <formula>0</formula>
    </cfRule>
  </conditionalFormatting>
  <conditionalFormatting sqref="F416">
    <cfRule type="cellIs" dxfId="2" priority="940" stopIfTrue="1" operator="lessThan">
      <formula>0</formula>
    </cfRule>
  </conditionalFormatting>
  <conditionalFormatting sqref="F417">
    <cfRule type="cellIs" dxfId="2" priority="939" stopIfTrue="1" operator="lessThan">
      <formula>0</formula>
    </cfRule>
  </conditionalFormatting>
  <conditionalFormatting sqref="F418">
    <cfRule type="cellIs" dxfId="2" priority="938" stopIfTrue="1" operator="lessThan">
      <formula>0</formula>
    </cfRule>
  </conditionalFormatting>
  <conditionalFormatting sqref="F419">
    <cfRule type="cellIs" dxfId="2" priority="937" stopIfTrue="1" operator="lessThan">
      <formula>0</formula>
    </cfRule>
  </conditionalFormatting>
  <conditionalFormatting sqref="F420">
    <cfRule type="cellIs" dxfId="2" priority="936" stopIfTrue="1" operator="lessThan">
      <formula>0</formula>
    </cfRule>
  </conditionalFormatting>
  <conditionalFormatting sqref="F421">
    <cfRule type="cellIs" dxfId="2" priority="935" stopIfTrue="1" operator="lessThan">
      <formula>0</formula>
    </cfRule>
  </conditionalFormatting>
  <conditionalFormatting sqref="F422">
    <cfRule type="cellIs" dxfId="2" priority="934" stopIfTrue="1" operator="lessThan">
      <formula>0</formula>
    </cfRule>
  </conditionalFormatting>
  <conditionalFormatting sqref="F423">
    <cfRule type="cellIs" dxfId="2" priority="933" stopIfTrue="1" operator="lessThan">
      <formula>0</formula>
    </cfRule>
  </conditionalFormatting>
  <conditionalFormatting sqref="F424">
    <cfRule type="cellIs" dxfId="2" priority="932" stopIfTrue="1" operator="lessThan">
      <formula>0</formula>
    </cfRule>
  </conditionalFormatting>
  <conditionalFormatting sqref="F425">
    <cfRule type="cellIs" dxfId="2" priority="931" stopIfTrue="1" operator="lessThan">
      <formula>0</formula>
    </cfRule>
  </conditionalFormatting>
  <conditionalFormatting sqref="F426">
    <cfRule type="cellIs" dxfId="2" priority="930" stopIfTrue="1" operator="lessThan">
      <formula>0</formula>
    </cfRule>
  </conditionalFormatting>
  <conditionalFormatting sqref="F427">
    <cfRule type="cellIs" dxfId="2" priority="929" stopIfTrue="1" operator="lessThan">
      <formula>0</formula>
    </cfRule>
  </conditionalFormatting>
  <conditionalFormatting sqref="F428">
    <cfRule type="cellIs" dxfId="2" priority="928" stopIfTrue="1" operator="lessThan">
      <formula>0</formula>
    </cfRule>
  </conditionalFormatting>
  <conditionalFormatting sqref="F429">
    <cfRule type="cellIs" dxfId="2" priority="927" stopIfTrue="1" operator="lessThan">
      <formula>0</formula>
    </cfRule>
  </conditionalFormatting>
  <conditionalFormatting sqref="F430">
    <cfRule type="cellIs" dxfId="2" priority="926" stopIfTrue="1" operator="lessThan">
      <formula>0</formula>
    </cfRule>
  </conditionalFormatting>
  <conditionalFormatting sqref="F431">
    <cfRule type="cellIs" dxfId="2" priority="925" stopIfTrue="1" operator="lessThan">
      <formula>0</formula>
    </cfRule>
  </conditionalFormatting>
  <conditionalFormatting sqref="F432">
    <cfRule type="cellIs" dxfId="2" priority="924" stopIfTrue="1" operator="lessThan">
      <formula>0</formula>
    </cfRule>
  </conditionalFormatting>
  <conditionalFormatting sqref="F433">
    <cfRule type="cellIs" dxfId="2" priority="923" stopIfTrue="1" operator="lessThan">
      <formula>0</formula>
    </cfRule>
  </conditionalFormatting>
  <conditionalFormatting sqref="F434">
    <cfRule type="cellIs" dxfId="2" priority="922" stopIfTrue="1" operator="lessThan">
      <formula>0</formula>
    </cfRule>
  </conditionalFormatting>
  <conditionalFormatting sqref="F435">
    <cfRule type="cellIs" dxfId="2" priority="921" stopIfTrue="1" operator="lessThan">
      <formula>0</formula>
    </cfRule>
  </conditionalFormatting>
  <conditionalFormatting sqref="F436">
    <cfRule type="cellIs" dxfId="2" priority="920" stopIfTrue="1" operator="lessThan">
      <formula>0</formula>
    </cfRule>
  </conditionalFormatting>
  <conditionalFormatting sqref="F437">
    <cfRule type="cellIs" dxfId="2" priority="919" stopIfTrue="1" operator="lessThan">
      <formula>0</formula>
    </cfRule>
  </conditionalFormatting>
  <conditionalFormatting sqref="F438">
    <cfRule type="cellIs" dxfId="2" priority="918" stopIfTrue="1" operator="lessThan">
      <formula>0</formula>
    </cfRule>
  </conditionalFormatting>
  <conditionalFormatting sqref="F439">
    <cfRule type="cellIs" dxfId="2" priority="917" stopIfTrue="1" operator="lessThan">
      <formula>0</formula>
    </cfRule>
  </conditionalFormatting>
  <conditionalFormatting sqref="F440">
    <cfRule type="cellIs" dxfId="2" priority="916" stopIfTrue="1" operator="lessThan">
      <formula>0</formula>
    </cfRule>
  </conditionalFormatting>
  <conditionalFormatting sqref="F441">
    <cfRule type="cellIs" dxfId="2" priority="915" stopIfTrue="1" operator="lessThan">
      <formula>0</formula>
    </cfRule>
  </conditionalFormatting>
  <conditionalFormatting sqref="F442">
    <cfRule type="cellIs" dxfId="2" priority="914" stopIfTrue="1" operator="lessThan">
      <formula>0</formula>
    </cfRule>
  </conditionalFormatting>
  <conditionalFormatting sqref="F443">
    <cfRule type="cellIs" dxfId="2" priority="913" stopIfTrue="1" operator="lessThan">
      <formula>0</formula>
    </cfRule>
  </conditionalFormatting>
  <conditionalFormatting sqref="F444">
    <cfRule type="cellIs" dxfId="2" priority="912" stopIfTrue="1" operator="lessThan">
      <formula>0</formula>
    </cfRule>
  </conditionalFormatting>
  <conditionalFormatting sqref="F445">
    <cfRule type="cellIs" dxfId="2" priority="911" stopIfTrue="1" operator="lessThan">
      <formula>0</formula>
    </cfRule>
  </conditionalFormatting>
  <conditionalFormatting sqref="F446">
    <cfRule type="cellIs" dxfId="2" priority="910" stopIfTrue="1" operator="lessThan">
      <formula>0</formula>
    </cfRule>
  </conditionalFormatting>
  <conditionalFormatting sqref="F447">
    <cfRule type="cellIs" dxfId="2" priority="909" stopIfTrue="1" operator="lessThan">
      <formula>0</formula>
    </cfRule>
  </conditionalFormatting>
  <conditionalFormatting sqref="F448">
    <cfRule type="cellIs" dxfId="2" priority="908" stopIfTrue="1" operator="lessThan">
      <formula>0</formula>
    </cfRule>
  </conditionalFormatting>
  <conditionalFormatting sqref="F449">
    <cfRule type="cellIs" dxfId="2" priority="907" stopIfTrue="1" operator="lessThan">
      <formula>0</formula>
    </cfRule>
  </conditionalFormatting>
  <conditionalFormatting sqref="F450">
    <cfRule type="cellIs" dxfId="2" priority="906" stopIfTrue="1" operator="lessThan">
      <formula>0</formula>
    </cfRule>
  </conditionalFormatting>
  <conditionalFormatting sqref="F451">
    <cfRule type="cellIs" dxfId="2" priority="905" stopIfTrue="1" operator="lessThan">
      <formula>0</formula>
    </cfRule>
  </conditionalFormatting>
  <conditionalFormatting sqref="F452">
    <cfRule type="cellIs" dxfId="2" priority="904" stopIfTrue="1" operator="lessThan">
      <formula>0</formula>
    </cfRule>
  </conditionalFormatting>
  <conditionalFormatting sqref="F453">
    <cfRule type="cellIs" dxfId="2" priority="903" stopIfTrue="1" operator="lessThan">
      <formula>0</formula>
    </cfRule>
  </conditionalFormatting>
  <conditionalFormatting sqref="F454">
    <cfRule type="cellIs" dxfId="2" priority="902" stopIfTrue="1" operator="lessThan">
      <formula>0</formula>
    </cfRule>
  </conditionalFormatting>
  <conditionalFormatting sqref="F455">
    <cfRule type="cellIs" dxfId="2" priority="901" stopIfTrue="1" operator="lessThan">
      <formula>0</formula>
    </cfRule>
  </conditionalFormatting>
  <conditionalFormatting sqref="F456">
    <cfRule type="cellIs" dxfId="2" priority="900" stopIfTrue="1" operator="lessThan">
      <formula>0</formula>
    </cfRule>
  </conditionalFormatting>
  <conditionalFormatting sqref="F457">
    <cfRule type="cellIs" dxfId="2" priority="899" stopIfTrue="1" operator="lessThan">
      <formula>0</formula>
    </cfRule>
  </conditionalFormatting>
  <conditionalFormatting sqref="F458">
    <cfRule type="cellIs" dxfId="2" priority="898" stopIfTrue="1" operator="lessThan">
      <formula>0</formula>
    </cfRule>
  </conditionalFormatting>
  <conditionalFormatting sqref="F459">
    <cfRule type="cellIs" dxfId="2" priority="897" stopIfTrue="1" operator="lessThan">
      <formula>0</formula>
    </cfRule>
  </conditionalFormatting>
  <conditionalFormatting sqref="F460">
    <cfRule type="cellIs" dxfId="2" priority="896" stopIfTrue="1" operator="lessThan">
      <formula>0</formula>
    </cfRule>
  </conditionalFormatting>
  <conditionalFormatting sqref="F461">
    <cfRule type="cellIs" dxfId="2" priority="895" stopIfTrue="1" operator="lessThan">
      <formula>0</formula>
    </cfRule>
  </conditionalFormatting>
  <conditionalFormatting sqref="F462">
    <cfRule type="cellIs" dxfId="2" priority="894" stopIfTrue="1" operator="lessThan">
      <formula>0</formula>
    </cfRule>
  </conditionalFormatting>
  <conditionalFormatting sqref="F463">
    <cfRule type="cellIs" dxfId="2" priority="893" stopIfTrue="1" operator="lessThan">
      <formula>0</formula>
    </cfRule>
  </conditionalFormatting>
  <conditionalFormatting sqref="F464">
    <cfRule type="cellIs" dxfId="2" priority="892" stopIfTrue="1" operator="lessThan">
      <formula>0</formula>
    </cfRule>
  </conditionalFormatting>
  <conditionalFormatting sqref="F465">
    <cfRule type="cellIs" dxfId="2" priority="891" stopIfTrue="1" operator="lessThan">
      <formula>0</formula>
    </cfRule>
  </conditionalFormatting>
  <conditionalFormatting sqref="F466">
    <cfRule type="cellIs" dxfId="2" priority="890" stopIfTrue="1" operator="lessThan">
      <formula>0</formula>
    </cfRule>
  </conditionalFormatting>
  <conditionalFormatting sqref="F467">
    <cfRule type="cellIs" dxfId="2" priority="889" stopIfTrue="1" operator="lessThan">
      <formula>0</formula>
    </cfRule>
  </conditionalFormatting>
  <conditionalFormatting sqref="F468">
    <cfRule type="cellIs" dxfId="2" priority="888" stopIfTrue="1" operator="lessThan">
      <formula>0</formula>
    </cfRule>
  </conditionalFormatting>
  <conditionalFormatting sqref="F469">
    <cfRule type="cellIs" dxfId="2" priority="887" stopIfTrue="1" operator="lessThan">
      <formula>0</formula>
    </cfRule>
  </conditionalFormatting>
  <conditionalFormatting sqref="F470">
    <cfRule type="cellIs" dxfId="2" priority="886" stopIfTrue="1" operator="lessThan">
      <formula>0</formula>
    </cfRule>
  </conditionalFormatting>
  <conditionalFormatting sqref="F471">
    <cfRule type="cellIs" dxfId="2" priority="885" stopIfTrue="1" operator="lessThan">
      <formula>0</formula>
    </cfRule>
  </conditionalFormatting>
  <conditionalFormatting sqref="F472">
    <cfRule type="cellIs" dxfId="2" priority="884" stopIfTrue="1" operator="lessThan">
      <formula>0</formula>
    </cfRule>
  </conditionalFormatting>
  <conditionalFormatting sqref="F473">
    <cfRule type="cellIs" dxfId="2" priority="883" stopIfTrue="1" operator="lessThan">
      <formula>0</formula>
    </cfRule>
  </conditionalFormatting>
  <conditionalFormatting sqref="F474">
    <cfRule type="cellIs" dxfId="2" priority="882" stopIfTrue="1" operator="lessThan">
      <formula>0</formula>
    </cfRule>
  </conditionalFormatting>
  <conditionalFormatting sqref="F475">
    <cfRule type="cellIs" dxfId="2" priority="881" stopIfTrue="1" operator="lessThan">
      <formula>0</formula>
    </cfRule>
  </conditionalFormatting>
  <conditionalFormatting sqref="F476">
    <cfRule type="cellIs" dxfId="2" priority="880" stopIfTrue="1" operator="lessThan">
      <formula>0</formula>
    </cfRule>
  </conditionalFormatting>
  <conditionalFormatting sqref="F477">
    <cfRule type="cellIs" dxfId="2" priority="879" stopIfTrue="1" operator="lessThan">
      <formula>0</formula>
    </cfRule>
  </conditionalFormatting>
  <conditionalFormatting sqref="F478">
    <cfRule type="cellIs" dxfId="2" priority="878" stopIfTrue="1" operator="lessThan">
      <formula>0</formula>
    </cfRule>
  </conditionalFormatting>
  <conditionalFormatting sqref="F479">
    <cfRule type="cellIs" dxfId="2" priority="877" stopIfTrue="1" operator="lessThan">
      <formula>0</formula>
    </cfRule>
  </conditionalFormatting>
  <conditionalFormatting sqref="F480">
    <cfRule type="cellIs" dxfId="2" priority="876" stopIfTrue="1" operator="lessThan">
      <formula>0</formula>
    </cfRule>
  </conditionalFormatting>
  <conditionalFormatting sqref="F481">
    <cfRule type="cellIs" dxfId="2" priority="875" stopIfTrue="1" operator="lessThan">
      <formula>0</formula>
    </cfRule>
  </conditionalFormatting>
  <conditionalFormatting sqref="F482">
    <cfRule type="cellIs" dxfId="2" priority="874" stopIfTrue="1" operator="lessThan">
      <formula>0</formula>
    </cfRule>
  </conditionalFormatting>
  <conditionalFormatting sqref="F483">
    <cfRule type="cellIs" dxfId="2" priority="873" stopIfTrue="1" operator="lessThan">
      <formula>0</formula>
    </cfRule>
  </conditionalFormatting>
  <conditionalFormatting sqref="F484">
    <cfRule type="cellIs" dxfId="2" priority="872" stopIfTrue="1" operator="lessThan">
      <formula>0</formula>
    </cfRule>
  </conditionalFormatting>
  <conditionalFormatting sqref="F485">
    <cfRule type="cellIs" dxfId="2" priority="871" stopIfTrue="1" operator="lessThan">
      <formula>0</formula>
    </cfRule>
  </conditionalFormatting>
  <conditionalFormatting sqref="F486">
    <cfRule type="cellIs" dxfId="2" priority="870" stopIfTrue="1" operator="lessThan">
      <formula>0</formula>
    </cfRule>
  </conditionalFormatting>
  <conditionalFormatting sqref="F487">
    <cfRule type="cellIs" dxfId="2" priority="869" stopIfTrue="1" operator="lessThan">
      <formula>0</formula>
    </cfRule>
  </conditionalFormatting>
  <conditionalFormatting sqref="F488">
    <cfRule type="cellIs" dxfId="2" priority="868" stopIfTrue="1" operator="lessThan">
      <formula>0</formula>
    </cfRule>
  </conditionalFormatting>
  <conditionalFormatting sqref="F489">
    <cfRule type="cellIs" dxfId="2" priority="867" stopIfTrue="1" operator="lessThan">
      <formula>0</formula>
    </cfRule>
  </conditionalFormatting>
  <conditionalFormatting sqref="F490">
    <cfRule type="cellIs" dxfId="2" priority="866" stopIfTrue="1" operator="lessThan">
      <formula>0</formula>
    </cfRule>
  </conditionalFormatting>
  <conditionalFormatting sqref="F491">
    <cfRule type="cellIs" dxfId="2" priority="865" stopIfTrue="1" operator="lessThan">
      <formula>0</formula>
    </cfRule>
  </conditionalFormatting>
  <conditionalFormatting sqref="F492">
    <cfRule type="cellIs" dxfId="2" priority="864" stopIfTrue="1" operator="lessThan">
      <formula>0</formula>
    </cfRule>
  </conditionalFormatting>
  <conditionalFormatting sqref="F493">
    <cfRule type="cellIs" dxfId="2" priority="863" stopIfTrue="1" operator="lessThan">
      <formula>0</formula>
    </cfRule>
  </conditionalFormatting>
  <conditionalFormatting sqref="F494">
    <cfRule type="cellIs" dxfId="2" priority="862" stopIfTrue="1" operator="lessThan">
      <formula>0</formula>
    </cfRule>
  </conditionalFormatting>
  <conditionalFormatting sqref="F495">
    <cfRule type="cellIs" dxfId="2" priority="861" stopIfTrue="1" operator="lessThan">
      <formula>0</formula>
    </cfRule>
  </conditionalFormatting>
  <conditionalFormatting sqref="F496">
    <cfRule type="cellIs" dxfId="2" priority="860" stopIfTrue="1" operator="lessThan">
      <formula>0</formula>
    </cfRule>
  </conditionalFormatting>
  <conditionalFormatting sqref="F497">
    <cfRule type="cellIs" dxfId="2" priority="859" stopIfTrue="1" operator="lessThan">
      <formula>0</formula>
    </cfRule>
  </conditionalFormatting>
  <conditionalFormatting sqref="F498">
    <cfRule type="cellIs" dxfId="2" priority="858" stopIfTrue="1" operator="lessThan">
      <formula>0</formula>
    </cfRule>
  </conditionalFormatting>
  <conditionalFormatting sqref="F499">
    <cfRule type="cellIs" dxfId="2" priority="857" stopIfTrue="1" operator="lessThan">
      <formula>0</formula>
    </cfRule>
  </conditionalFormatting>
  <conditionalFormatting sqref="F500">
    <cfRule type="cellIs" dxfId="2" priority="856" stopIfTrue="1" operator="lessThan">
      <formula>0</formula>
    </cfRule>
  </conditionalFormatting>
  <conditionalFormatting sqref="F501">
    <cfRule type="cellIs" dxfId="2" priority="855" stopIfTrue="1" operator="lessThan">
      <formula>0</formula>
    </cfRule>
  </conditionalFormatting>
  <conditionalFormatting sqref="F502">
    <cfRule type="cellIs" dxfId="2" priority="854" stopIfTrue="1" operator="lessThan">
      <formula>0</formula>
    </cfRule>
  </conditionalFormatting>
  <conditionalFormatting sqref="F503">
    <cfRule type="cellIs" dxfId="2" priority="853" stopIfTrue="1" operator="lessThan">
      <formula>0</formula>
    </cfRule>
  </conditionalFormatting>
  <conditionalFormatting sqref="F504">
    <cfRule type="cellIs" dxfId="2" priority="852" stopIfTrue="1" operator="lessThan">
      <formula>0</formula>
    </cfRule>
  </conditionalFormatting>
  <conditionalFormatting sqref="F505">
    <cfRule type="cellIs" dxfId="2" priority="851" stopIfTrue="1" operator="lessThan">
      <formula>0</formula>
    </cfRule>
  </conditionalFormatting>
  <conditionalFormatting sqref="F506">
    <cfRule type="cellIs" dxfId="2" priority="850" stopIfTrue="1" operator="lessThan">
      <formula>0</formula>
    </cfRule>
  </conditionalFormatting>
  <conditionalFormatting sqref="F507">
    <cfRule type="cellIs" dxfId="2" priority="849" stopIfTrue="1" operator="lessThan">
      <formula>0</formula>
    </cfRule>
  </conditionalFormatting>
  <conditionalFormatting sqref="F508">
    <cfRule type="cellIs" dxfId="2" priority="848" stopIfTrue="1" operator="lessThan">
      <formula>0</formula>
    </cfRule>
  </conditionalFormatting>
  <conditionalFormatting sqref="F509">
    <cfRule type="cellIs" dxfId="2" priority="847" stopIfTrue="1" operator="lessThan">
      <formula>0</formula>
    </cfRule>
  </conditionalFormatting>
  <conditionalFormatting sqref="F510">
    <cfRule type="cellIs" dxfId="2" priority="846" stopIfTrue="1" operator="lessThan">
      <formula>0</formula>
    </cfRule>
  </conditionalFormatting>
  <conditionalFormatting sqref="F511">
    <cfRule type="cellIs" dxfId="2" priority="845" stopIfTrue="1" operator="lessThan">
      <formula>0</formula>
    </cfRule>
  </conditionalFormatting>
  <conditionalFormatting sqref="F512">
    <cfRule type="cellIs" dxfId="2" priority="844" stopIfTrue="1" operator="lessThan">
      <formula>0</formula>
    </cfRule>
  </conditionalFormatting>
  <conditionalFormatting sqref="F513">
    <cfRule type="cellIs" dxfId="2" priority="843" stopIfTrue="1" operator="lessThan">
      <formula>0</formula>
    </cfRule>
  </conditionalFormatting>
  <conditionalFormatting sqref="F514">
    <cfRule type="cellIs" dxfId="2" priority="842" stopIfTrue="1" operator="lessThan">
      <formula>0</formula>
    </cfRule>
  </conditionalFormatting>
  <conditionalFormatting sqref="F515">
    <cfRule type="cellIs" dxfId="2" priority="841" stopIfTrue="1" operator="lessThan">
      <formula>0</formula>
    </cfRule>
  </conditionalFormatting>
  <conditionalFormatting sqref="F516">
    <cfRule type="cellIs" dxfId="2" priority="840" stopIfTrue="1" operator="lessThan">
      <formula>0</formula>
    </cfRule>
  </conditionalFormatting>
  <conditionalFormatting sqref="F517">
    <cfRule type="cellIs" dxfId="2" priority="839" stopIfTrue="1" operator="lessThan">
      <formula>0</formula>
    </cfRule>
  </conditionalFormatting>
  <conditionalFormatting sqref="F518">
    <cfRule type="cellIs" dxfId="2" priority="838" stopIfTrue="1" operator="lessThan">
      <formula>0</formula>
    </cfRule>
  </conditionalFormatting>
  <conditionalFormatting sqref="F519">
    <cfRule type="cellIs" dxfId="2" priority="837" stopIfTrue="1" operator="lessThan">
      <formula>0</formula>
    </cfRule>
  </conditionalFormatting>
  <conditionalFormatting sqref="F520">
    <cfRule type="cellIs" dxfId="2" priority="836" stopIfTrue="1" operator="lessThan">
      <formula>0</formula>
    </cfRule>
  </conditionalFormatting>
  <conditionalFormatting sqref="F521">
    <cfRule type="cellIs" dxfId="2" priority="835" stopIfTrue="1" operator="lessThan">
      <formula>0</formula>
    </cfRule>
  </conditionalFormatting>
  <conditionalFormatting sqref="F522">
    <cfRule type="cellIs" dxfId="2" priority="834" stopIfTrue="1" operator="lessThan">
      <formula>0</formula>
    </cfRule>
  </conditionalFormatting>
  <conditionalFormatting sqref="F523">
    <cfRule type="cellIs" dxfId="2" priority="833" stopIfTrue="1" operator="lessThan">
      <formula>0</formula>
    </cfRule>
  </conditionalFormatting>
  <conditionalFormatting sqref="F524">
    <cfRule type="cellIs" dxfId="2" priority="832" stopIfTrue="1" operator="lessThan">
      <formula>0</formula>
    </cfRule>
  </conditionalFormatting>
  <conditionalFormatting sqref="F525">
    <cfRule type="cellIs" dxfId="2" priority="831" stopIfTrue="1" operator="lessThan">
      <formula>0</formula>
    </cfRule>
  </conditionalFormatting>
  <conditionalFormatting sqref="F526">
    <cfRule type="cellIs" dxfId="2" priority="830" stopIfTrue="1" operator="lessThan">
      <formula>0</formula>
    </cfRule>
  </conditionalFormatting>
  <conditionalFormatting sqref="F527">
    <cfRule type="cellIs" dxfId="2" priority="829" stopIfTrue="1" operator="lessThan">
      <formula>0</formula>
    </cfRule>
  </conditionalFormatting>
  <conditionalFormatting sqref="F528">
    <cfRule type="cellIs" dxfId="2" priority="828" stopIfTrue="1" operator="lessThan">
      <formula>0</formula>
    </cfRule>
  </conditionalFormatting>
  <conditionalFormatting sqref="F529">
    <cfRule type="cellIs" dxfId="2" priority="827" stopIfTrue="1" operator="lessThan">
      <formula>0</formula>
    </cfRule>
  </conditionalFormatting>
  <conditionalFormatting sqref="F530">
    <cfRule type="cellIs" dxfId="2" priority="826" stopIfTrue="1" operator="lessThan">
      <formula>0</formula>
    </cfRule>
  </conditionalFormatting>
  <conditionalFormatting sqref="F531">
    <cfRule type="cellIs" dxfId="2" priority="825" stopIfTrue="1" operator="lessThan">
      <formula>0</formula>
    </cfRule>
  </conditionalFormatting>
  <conditionalFormatting sqref="F532">
    <cfRule type="cellIs" dxfId="2" priority="824" stopIfTrue="1" operator="lessThan">
      <formula>0</formula>
    </cfRule>
  </conditionalFormatting>
  <conditionalFormatting sqref="F533">
    <cfRule type="cellIs" dxfId="2" priority="823" stopIfTrue="1" operator="lessThan">
      <formula>0</formula>
    </cfRule>
  </conditionalFormatting>
  <conditionalFormatting sqref="F534">
    <cfRule type="cellIs" dxfId="2" priority="822" stopIfTrue="1" operator="lessThan">
      <formula>0</formula>
    </cfRule>
  </conditionalFormatting>
  <conditionalFormatting sqref="F535">
    <cfRule type="cellIs" dxfId="2" priority="821" stopIfTrue="1" operator="lessThan">
      <formula>0</formula>
    </cfRule>
  </conditionalFormatting>
  <conditionalFormatting sqref="F536">
    <cfRule type="cellIs" dxfId="2" priority="820" stopIfTrue="1" operator="lessThan">
      <formula>0</formula>
    </cfRule>
  </conditionalFormatting>
  <conditionalFormatting sqref="F537">
    <cfRule type="cellIs" dxfId="2" priority="819" stopIfTrue="1" operator="lessThan">
      <formula>0</formula>
    </cfRule>
  </conditionalFormatting>
  <conditionalFormatting sqref="F538">
    <cfRule type="cellIs" dxfId="2" priority="818" stopIfTrue="1" operator="lessThan">
      <formula>0</formula>
    </cfRule>
  </conditionalFormatting>
  <conditionalFormatting sqref="F539">
    <cfRule type="cellIs" dxfId="2" priority="817" stopIfTrue="1" operator="lessThan">
      <formula>0</formula>
    </cfRule>
  </conditionalFormatting>
  <conditionalFormatting sqref="F540">
    <cfRule type="cellIs" dxfId="2" priority="816" stopIfTrue="1" operator="lessThan">
      <formula>0</formula>
    </cfRule>
  </conditionalFormatting>
  <conditionalFormatting sqref="F541">
    <cfRule type="cellIs" dxfId="2" priority="815" stopIfTrue="1" operator="lessThan">
      <formula>0</formula>
    </cfRule>
  </conditionalFormatting>
  <conditionalFormatting sqref="F542">
    <cfRule type="cellIs" dxfId="2" priority="814" stopIfTrue="1" operator="lessThan">
      <formula>0</formula>
    </cfRule>
  </conditionalFormatting>
  <conditionalFormatting sqref="F543">
    <cfRule type="cellIs" dxfId="2" priority="813" stopIfTrue="1" operator="lessThan">
      <formula>0</formula>
    </cfRule>
  </conditionalFormatting>
  <conditionalFormatting sqref="F544">
    <cfRule type="cellIs" dxfId="2" priority="812" stopIfTrue="1" operator="lessThan">
      <formula>0</formula>
    </cfRule>
  </conditionalFormatting>
  <conditionalFormatting sqref="F545">
    <cfRule type="cellIs" dxfId="2" priority="811" stopIfTrue="1" operator="lessThan">
      <formula>0</formula>
    </cfRule>
  </conditionalFormatting>
  <conditionalFormatting sqref="F546">
    <cfRule type="cellIs" dxfId="2" priority="810" stopIfTrue="1" operator="lessThan">
      <formula>0</formula>
    </cfRule>
  </conditionalFormatting>
  <conditionalFormatting sqref="F547">
    <cfRule type="cellIs" dxfId="2" priority="809" stopIfTrue="1" operator="lessThan">
      <formula>0</formula>
    </cfRule>
  </conditionalFormatting>
  <conditionalFormatting sqref="F548">
    <cfRule type="cellIs" dxfId="2" priority="808" stopIfTrue="1" operator="lessThan">
      <formula>0</formula>
    </cfRule>
  </conditionalFormatting>
  <conditionalFormatting sqref="F549">
    <cfRule type="cellIs" dxfId="2" priority="807" stopIfTrue="1" operator="lessThan">
      <formula>0</formula>
    </cfRule>
  </conditionalFormatting>
  <conditionalFormatting sqref="F550">
    <cfRule type="cellIs" dxfId="2" priority="806" stopIfTrue="1" operator="lessThan">
      <formula>0</formula>
    </cfRule>
  </conditionalFormatting>
  <conditionalFormatting sqref="F551">
    <cfRule type="cellIs" dxfId="2" priority="805" stopIfTrue="1" operator="lessThan">
      <formula>0</formula>
    </cfRule>
  </conditionalFormatting>
  <conditionalFormatting sqref="F552">
    <cfRule type="cellIs" dxfId="2" priority="804" stopIfTrue="1" operator="lessThan">
      <formula>0</formula>
    </cfRule>
  </conditionalFormatting>
  <conditionalFormatting sqref="F553">
    <cfRule type="cellIs" dxfId="2" priority="803" stopIfTrue="1" operator="lessThan">
      <formula>0</formula>
    </cfRule>
  </conditionalFormatting>
  <conditionalFormatting sqref="F554">
    <cfRule type="cellIs" dxfId="2" priority="802" stopIfTrue="1" operator="lessThan">
      <formula>0</formula>
    </cfRule>
  </conditionalFormatting>
  <conditionalFormatting sqref="F555">
    <cfRule type="cellIs" dxfId="2" priority="801" stopIfTrue="1" operator="lessThan">
      <formula>0</formula>
    </cfRule>
  </conditionalFormatting>
  <conditionalFormatting sqref="F556">
    <cfRule type="cellIs" dxfId="2" priority="800" stopIfTrue="1" operator="lessThan">
      <formula>0</formula>
    </cfRule>
  </conditionalFormatting>
  <conditionalFormatting sqref="F557">
    <cfRule type="cellIs" dxfId="2" priority="799" stopIfTrue="1" operator="lessThan">
      <formula>0</formula>
    </cfRule>
  </conditionalFormatting>
  <conditionalFormatting sqref="F558">
    <cfRule type="cellIs" dxfId="2" priority="798" stopIfTrue="1" operator="lessThan">
      <formula>0</formula>
    </cfRule>
  </conditionalFormatting>
  <conditionalFormatting sqref="F559">
    <cfRule type="cellIs" dxfId="2" priority="797" stopIfTrue="1" operator="lessThan">
      <formula>0</formula>
    </cfRule>
  </conditionalFormatting>
  <conditionalFormatting sqref="F560">
    <cfRule type="cellIs" dxfId="2" priority="796" stopIfTrue="1" operator="lessThan">
      <formula>0</formula>
    </cfRule>
  </conditionalFormatting>
  <conditionalFormatting sqref="F561">
    <cfRule type="cellIs" dxfId="2" priority="795" stopIfTrue="1" operator="lessThan">
      <formula>0</formula>
    </cfRule>
  </conditionalFormatting>
  <conditionalFormatting sqref="F562">
    <cfRule type="cellIs" dxfId="2" priority="794" stopIfTrue="1" operator="lessThan">
      <formula>0</formula>
    </cfRule>
  </conditionalFormatting>
  <conditionalFormatting sqref="F563">
    <cfRule type="cellIs" dxfId="2" priority="793" stopIfTrue="1" operator="lessThan">
      <formula>0</formula>
    </cfRule>
  </conditionalFormatting>
  <conditionalFormatting sqref="F564">
    <cfRule type="cellIs" dxfId="2" priority="792" stopIfTrue="1" operator="lessThan">
      <formula>0</formula>
    </cfRule>
  </conditionalFormatting>
  <conditionalFormatting sqref="F565">
    <cfRule type="cellIs" dxfId="2" priority="791" stopIfTrue="1" operator="lessThan">
      <formula>0</formula>
    </cfRule>
  </conditionalFormatting>
  <conditionalFormatting sqref="F566">
    <cfRule type="cellIs" dxfId="2" priority="790" stopIfTrue="1" operator="lessThan">
      <formula>0</formula>
    </cfRule>
  </conditionalFormatting>
  <conditionalFormatting sqref="F567">
    <cfRule type="cellIs" dxfId="2" priority="789" stopIfTrue="1" operator="lessThan">
      <formula>0</formula>
    </cfRule>
  </conditionalFormatting>
  <conditionalFormatting sqref="F568">
    <cfRule type="cellIs" dxfId="2" priority="788" stopIfTrue="1" operator="lessThan">
      <formula>0</formula>
    </cfRule>
  </conditionalFormatting>
  <conditionalFormatting sqref="F569">
    <cfRule type="cellIs" dxfId="2" priority="787" stopIfTrue="1" operator="lessThan">
      <formula>0</formula>
    </cfRule>
  </conditionalFormatting>
  <conditionalFormatting sqref="F570">
    <cfRule type="cellIs" dxfId="2" priority="786" stopIfTrue="1" operator="lessThan">
      <formula>0</formula>
    </cfRule>
  </conditionalFormatting>
  <conditionalFormatting sqref="F571">
    <cfRule type="cellIs" dxfId="2" priority="785" stopIfTrue="1" operator="lessThan">
      <formula>0</formula>
    </cfRule>
  </conditionalFormatting>
  <conditionalFormatting sqref="F572">
    <cfRule type="cellIs" dxfId="2" priority="784" stopIfTrue="1" operator="lessThan">
      <formula>0</formula>
    </cfRule>
  </conditionalFormatting>
  <conditionalFormatting sqref="F573">
    <cfRule type="cellIs" dxfId="2" priority="783" stopIfTrue="1" operator="lessThan">
      <formula>0</formula>
    </cfRule>
  </conditionalFormatting>
  <conditionalFormatting sqref="F574">
    <cfRule type="cellIs" dxfId="2" priority="782" stopIfTrue="1" operator="lessThan">
      <formula>0</formula>
    </cfRule>
  </conditionalFormatting>
  <conditionalFormatting sqref="F575">
    <cfRule type="cellIs" dxfId="2" priority="781" stopIfTrue="1" operator="lessThan">
      <formula>0</formula>
    </cfRule>
  </conditionalFormatting>
  <conditionalFormatting sqref="F576">
    <cfRule type="cellIs" dxfId="2" priority="780" stopIfTrue="1" operator="lessThan">
      <formula>0</formula>
    </cfRule>
  </conditionalFormatting>
  <conditionalFormatting sqref="F577">
    <cfRule type="cellIs" dxfId="2" priority="779" stopIfTrue="1" operator="lessThan">
      <formula>0</formula>
    </cfRule>
  </conditionalFormatting>
  <conditionalFormatting sqref="F578">
    <cfRule type="cellIs" dxfId="2" priority="778" stopIfTrue="1" operator="lessThan">
      <formula>0</formula>
    </cfRule>
  </conditionalFormatting>
  <conditionalFormatting sqref="F579">
    <cfRule type="cellIs" dxfId="2" priority="777" stopIfTrue="1" operator="lessThan">
      <formula>0</formula>
    </cfRule>
  </conditionalFormatting>
  <conditionalFormatting sqref="F580">
    <cfRule type="cellIs" dxfId="2" priority="776" stopIfTrue="1" operator="lessThan">
      <formula>0</formula>
    </cfRule>
  </conditionalFormatting>
  <conditionalFormatting sqref="F581">
    <cfRule type="cellIs" dxfId="2" priority="775" stopIfTrue="1" operator="lessThan">
      <formula>0</formula>
    </cfRule>
  </conditionalFormatting>
  <conditionalFormatting sqref="F582">
    <cfRule type="cellIs" dxfId="2" priority="774" stopIfTrue="1" operator="lessThan">
      <formula>0</formula>
    </cfRule>
  </conditionalFormatting>
  <conditionalFormatting sqref="F583">
    <cfRule type="cellIs" dxfId="2" priority="773" stopIfTrue="1" operator="lessThan">
      <formula>0</formula>
    </cfRule>
  </conditionalFormatting>
  <conditionalFormatting sqref="F584">
    <cfRule type="cellIs" dxfId="2" priority="772" stopIfTrue="1" operator="lessThan">
      <formula>0</formula>
    </cfRule>
  </conditionalFormatting>
  <conditionalFormatting sqref="F585">
    <cfRule type="cellIs" dxfId="2" priority="771" stopIfTrue="1" operator="lessThan">
      <formula>0</formula>
    </cfRule>
  </conditionalFormatting>
  <conditionalFormatting sqref="F586">
    <cfRule type="cellIs" dxfId="2" priority="770" stopIfTrue="1" operator="lessThan">
      <formula>0</formula>
    </cfRule>
  </conditionalFormatting>
  <conditionalFormatting sqref="F587">
    <cfRule type="cellIs" dxfId="2" priority="769" stopIfTrue="1" operator="lessThan">
      <formula>0</formula>
    </cfRule>
  </conditionalFormatting>
  <conditionalFormatting sqref="F588">
    <cfRule type="cellIs" dxfId="2" priority="768" stopIfTrue="1" operator="lessThan">
      <formula>0</formula>
    </cfRule>
  </conditionalFormatting>
  <conditionalFormatting sqref="F589">
    <cfRule type="cellIs" dxfId="2" priority="767" stopIfTrue="1" operator="lessThan">
      <formula>0</formula>
    </cfRule>
  </conditionalFormatting>
  <conditionalFormatting sqref="F590">
    <cfRule type="cellIs" dxfId="2" priority="766" stopIfTrue="1" operator="lessThan">
      <formula>0</formula>
    </cfRule>
  </conditionalFormatting>
  <conditionalFormatting sqref="F591">
    <cfRule type="cellIs" dxfId="2" priority="765" stopIfTrue="1" operator="lessThan">
      <formula>0</formula>
    </cfRule>
  </conditionalFormatting>
  <conditionalFormatting sqref="F592">
    <cfRule type="cellIs" dxfId="2" priority="764" stopIfTrue="1" operator="lessThan">
      <formula>0</formula>
    </cfRule>
  </conditionalFormatting>
  <conditionalFormatting sqref="F593">
    <cfRule type="cellIs" dxfId="2" priority="763" stopIfTrue="1" operator="lessThan">
      <formula>0</formula>
    </cfRule>
  </conditionalFormatting>
  <conditionalFormatting sqref="F594">
    <cfRule type="cellIs" dxfId="2" priority="762" stopIfTrue="1" operator="lessThan">
      <formula>0</formula>
    </cfRule>
  </conditionalFormatting>
  <conditionalFormatting sqref="F595">
    <cfRule type="cellIs" dxfId="2" priority="761" stopIfTrue="1" operator="lessThan">
      <formula>0</formula>
    </cfRule>
  </conditionalFormatting>
  <conditionalFormatting sqref="F596">
    <cfRule type="cellIs" dxfId="2" priority="760" stopIfTrue="1" operator="lessThan">
      <formula>0</formula>
    </cfRule>
  </conditionalFormatting>
  <conditionalFormatting sqref="F597">
    <cfRule type="cellIs" dxfId="2" priority="759" stopIfTrue="1" operator="lessThan">
      <formula>0</formula>
    </cfRule>
  </conditionalFormatting>
  <conditionalFormatting sqref="F598">
    <cfRule type="cellIs" dxfId="2" priority="758" stopIfTrue="1" operator="lessThan">
      <formula>0</formula>
    </cfRule>
  </conditionalFormatting>
  <conditionalFormatting sqref="F599">
    <cfRule type="cellIs" dxfId="2" priority="757" stopIfTrue="1" operator="lessThan">
      <formula>0</formula>
    </cfRule>
  </conditionalFormatting>
  <conditionalFormatting sqref="F600">
    <cfRule type="cellIs" dxfId="2" priority="756" stopIfTrue="1" operator="lessThan">
      <formula>0</formula>
    </cfRule>
  </conditionalFormatting>
  <conditionalFormatting sqref="F601">
    <cfRule type="cellIs" dxfId="2" priority="755" stopIfTrue="1" operator="lessThan">
      <formula>0</formula>
    </cfRule>
  </conditionalFormatting>
  <conditionalFormatting sqref="F602">
    <cfRule type="cellIs" dxfId="2" priority="754" stopIfTrue="1" operator="lessThan">
      <formula>0</formula>
    </cfRule>
  </conditionalFormatting>
  <conditionalFormatting sqref="F603">
    <cfRule type="cellIs" dxfId="2" priority="753" stopIfTrue="1" operator="lessThan">
      <formula>0</formula>
    </cfRule>
  </conditionalFormatting>
  <conditionalFormatting sqref="F604">
    <cfRule type="cellIs" dxfId="2" priority="752" stopIfTrue="1" operator="lessThan">
      <formula>0</formula>
    </cfRule>
  </conditionalFormatting>
  <conditionalFormatting sqref="F605">
    <cfRule type="cellIs" dxfId="2" priority="751" stopIfTrue="1" operator="lessThan">
      <formula>0</formula>
    </cfRule>
  </conditionalFormatting>
  <conditionalFormatting sqref="F606">
    <cfRule type="cellIs" dxfId="2" priority="750" stopIfTrue="1" operator="lessThan">
      <formula>0</formula>
    </cfRule>
  </conditionalFormatting>
  <conditionalFormatting sqref="F607">
    <cfRule type="cellIs" dxfId="2" priority="749" stopIfTrue="1" operator="lessThan">
      <formula>0</formula>
    </cfRule>
  </conditionalFormatting>
  <conditionalFormatting sqref="F608">
    <cfRule type="cellIs" dxfId="2" priority="748" stopIfTrue="1" operator="lessThan">
      <formula>0</formula>
    </cfRule>
  </conditionalFormatting>
  <conditionalFormatting sqref="F609">
    <cfRule type="cellIs" dxfId="2" priority="747" stopIfTrue="1" operator="lessThan">
      <formula>0</formula>
    </cfRule>
  </conditionalFormatting>
  <conditionalFormatting sqref="F610">
    <cfRule type="cellIs" dxfId="2" priority="746" stopIfTrue="1" operator="lessThan">
      <formula>0</formula>
    </cfRule>
  </conditionalFormatting>
  <conditionalFormatting sqref="F611">
    <cfRule type="cellIs" dxfId="2" priority="745" stopIfTrue="1" operator="lessThan">
      <formula>0</formula>
    </cfRule>
  </conditionalFormatting>
  <conditionalFormatting sqref="F612">
    <cfRule type="cellIs" dxfId="2" priority="744" stopIfTrue="1" operator="lessThan">
      <formula>0</formula>
    </cfRule>
  </conditionalFormatting>
  <conditionalFormatting sqref="F613">
    <cfRule type="cellIs" dxfId="2" priority="743" stopIfTrue="1" operator="lessThan">
      <formula>0</formula>
    </cfRule>
  </conditionalFormatting>
  <conditionalFormatting sqref="F614">
    <cfRule type="cellIs" dxfId="2" priority="742" stopIfTrue="1" operator="lessThan">
      <formula>0</formula>
    </cfRule>
  </conditionalFormatting>
  <conditionalFormatting sqref="F615">
    <cfRule type="cellIs" dxfId="2" priority="741" stopIfTrue="1" operator="lessThan">
      <formula>0</formula>
    </cfRule>
  </conditionalFormatting>
  <conditionalFormatting sqref="F616">
    <cfRule type="cellIs" dxfId="2" priority="740" stopIfTrue="1" operator="lessThan">
      <formula>0</formula>
    </cfRule>
  </conditionalFormatting>
  <conditionalFormatting sqref="F617">
    <cfRule type="cellIs" dxfId="2" priority="739" stopIfTrue="1" operator="lessThan">
      <formula>0</formula>
    </cfRule>
  </conditionalFormatting>
  <conditionalFormatting sqref="F618">
    <cfRule type="cellIs" dxfId="2" priority="738" stopIfTrue="1" operator="lessThan">
      <formula>0</formula>
    </cfRule>
  </conditionalFormatting>
  <conditionalFormatting sqref="F619">
    <cfRule type="cellIs" dxfId="2" priority="737" stopIfTrue="1" operator="lessThan">
      <formula>0</formula>
    </cfRule>
  </conditionalFormatting>
  <conditionalFormatting sqref="F620">
    <cfRule type="cellIs" dxfId="2" priority="736" stopIfTrue="1" operator="lessThan">
      <formula>0</formula>
    </cfRule>
  </conditionalFormatting>
  <conditionalFormatting sqref="F621">
    <cfRule type="cellIs" dxfId="2" priority="735" stopIfTrue="1" operator="lessThan">
      <formula>0</formula>
    </cfRule>
  </conditionalFormatting>
  <conditionalFormatting sqref="F622">
    <cfRule type="cellIs" dxfId="2" priority="734" stopIfTrue="1" operator="lessThan">
      <formula>0</formula>
    </cfRule>
  </conditionalFormatting>
  <conditionalFormatting sqref="F623">
    <cfRule type="cellIs" dxfId="2" priority="733" stopIfTrue="1" operator="lessThan">
      <formula>0</formula>
    </cfRule>
  </conditionalFormatting>
  <conditionalFormatting sqref="F624">
    <cfRule type="cellIs" dxfId="2" priority="732" stopIfTrue="1" operator="lessThan">
      <formula>0</formula>
    </cfRule>
  </conditionalFormatting>
  <conditionalFormatting sqref="F625">
    <cfRule type="cellIs" dxfId="2" priority="731" stopIfTrue="1" operator="lessThan">
      <formula>0</formula>
    </cfRule>
  </conditionalFormatting>
  <conditionalFormatting sqref="F626">
    <cfRule type="cellIs" dxfId="2" priority="730" stopIfTrue="1" operator="lessThan">
      <formula>0</formula>
    </cfRule>
  </conditionalFormatting>
  <conditionalFormatting sqref="F627">
    <cfRule type="cellIs" dxfId="2" priority="729" stopIfTrue="1" operator="lessThan">
      <formula>0</formula>
    </cfRule>
  </conditionalFormatting>
  <conditionalFormatting sqref="F628">
    <cfRule type="cellIs" dxfId="2" priority="728" stopIfTrue="1" operator="lessThan">
      <formula>0</formula>
    </cfRule>
  </conditionalFormatting>
  <conditionalFormatting sqref="F629">
    <cfRule type="cellIs" dxfId="2" priority="727" stopIfTrue="1" operator="lessThan">
      <formula>0</formula>
    </cfRule>
  </conditionalFormatting>
  <conditionalFormatting sqref="F630">
    <cfRule type="cellIs" dxfId="2" priority="726" stopIfTrue="1" operator="lessThan">
      <formula>0</formula>
    </cfRule>
  </conditionalFormatting>
  <conditionalFormatting sqref="F631">
    <cfRule type="cellIs" dxfId="2" priority="725" stopIfTrue="1" operator="lessThan">
      <formula>0</formula>
    </cfRule>
  </conditionalFormatting>
  <conditionalFormatting sqref="F632">
    <cfRule type="cellIs" dxfId="2" priority="724" stopIfTrue="1" operator="lessThan">
      <formula>0</formula>
    </cfRule>
  </conditionalFormatting>
  <conditionalFormatting sqref="F633">
    <cfRule type="cellIs" dxfId="2" priority="723" stopIfTrue="1" operator="lessThan">
      <formula>0</formula>
    </cfRule>
  </conditionalFormatting>
  <conditionalFormatting sqref="F634">
    <cfRule type="cellIs" dxfId="2" priority="722" stopIfTrue="1" operator="lessThan">
      <formula>0</formula>
    </cfRule>
  </conditionalFormatting>
  <conditionalFormatting sqref="F635">
    <cfRule type="cellIs" dxfId="2" priority="721" stopIfTrue="1" operator="lessThan">
      <formula>0</formula>
    </cfRule>
  </conditionalFormatting>
  <conditionalFormatting sqref="F636">
    <cfRule type="cellIs" dxfId="2" priority="720" stopIfTrue="1" operator="lessThan">
      <formula>0</formula>
    </cfRule>
  </conditionalFormatting>
  <conditionalFormatting sqref="F637">
    <cfRule type="cellIs" dxfId="2" priority="719" stopIfTrue="1" operator="lessThan">
      <formula>0</formula>
    </cfRule>
  </conditionalFormatting>
  <conditionalFormatting sqref="F638">
    <cfRule type="cellIs" dxfId="2" priority="718" stopIfTrue="1" operator="lessThan">
      <formula>0</formula>
    </cfRule>
  </conditionalFormatting>
  <conditionalFormatting sqref="F639">
    <cfRule type="cellIs" dxfId="2" priority="717" stopIfTrue="1" operator="lessThan">
      <formula>0</formula>
    </cfRule>
  </conditionalFormatting>
  <conditionalFormatting sqref="F640">
    <cfRule type="cellIs" dxfId="2" priority="716" stopIfTrue="1" operator="lessThan">
      <formula>0</formula>
    </cfRule>
  </conditionalFormatting>
  <conditionalFormatting sqref="F641">
    <cfRule type="cellIs" dxfId="2" priority="715" stopIfTrue="1" operator="lessThan">
      <formula>0</formula>
    </cfRule>
  </conditionalFormatting>
  <conditionalFormatting sqref="F642">
    <cfRule type="cellIs" dxfId="2" priority="714" stopIfTrue="1" operator="lessThan">
      <formula>0</formula>
    </cfRule>
  </conditionalFormatting>
  <conditionalFormatting sqref="F643">
    <cfRule type="cellIs" dxfId="2" priority="713" stopIfTrue="1" operator="lessThan">
      <formula>0</formula>
    </cfRule>
  </conditionalFormatting>
  <conditionalFormatting sqref="F644">
    <cfRule type="cellIs" dxfId="2" priority="712" stopIfTrue="1" operator="lessThan">
      <formula>0</formula>
    </cfRule>
  </conditionalFormatting>
  <conditionalFormatting sqref="F645">
    <cfRule type="cellIs" dxfId="2" priority="711" stopIfTrue="1" operator="lessThan">
      <formula>0</formula>
    </cfRule>
  </conditionalFormatting>
  <conditionalFormatting sqref="F646">
    <cfRule type="cellIs" dxfId="2" priority="710" stopIfTrue="1" operator="lessThan">
      <formula>0</formula>
    </cfRule>
  </conditionalFormatting>
  <conditionalFormatting sqref="F647">
    <cfRule type="cellIs" dxfId="2" priority="709" stopIfTrue="1" operator="lessThan">
      <formula>0</formula>
    </cfRule>
  </conditionalFormatting>
  <conditionalFormatting sqref="F648">
    <cfRule type="cellIs" dxfId="2" priority="708" stopIfTrue="1" operator="lessThan">
      <formula>0</formula>
    </cfRule>
  </conditionalFormatting>
  <conditionalFormatting sqref="F649">
    <cfRule type="cellIs" dxfId="2" priority="707" stopIfTrue="1" operator="lessThan">
      <formula>0</formula>
    </cfRule>
  </conditionalFormatting>
  <conditionalFormatting sqref="F650">
    <cfRule type="cellIs" dxfId="2" priority="706" stopIfTrue="1" operator="lessThan">
      <formula>0</formula>
    </cfRule>
  </conditionalFormatting>
  <conditionalFormatting sqref="F651">
    <cfRule type="cellIs" dxfId="2" priority="705" stopIfTrue="1" operator="lessThan">
      <formula>0</formula>
    </cfRule>
  </conditionalFormatting>
  <conditionalFormatting sqref="F652">
    <cfRule type="cellIs" dxfId="2" priority="704" stopIfTrue="1" operator="lessThan">
      <formula>0</formula>
    </cfRule>
  </conditionalFormatting>
  <conditionalFormatting sqref="F653">
    <cfRule type="cellIs" dxfId="2" priority="703" stopIfTrue="1" operator="lessThan">
      <formula>0</formula>
    </cfRule>
  </conditionalFormatting>
  <conditionalFormatting sqref="F654">
    <cfRule type="cellIs" dxfId="2" priority="702" stopIfTrue="1" operator="lessThan">
      <formula>0</formula>
    </cfRule>
  </conditionalFormatting>
  <conditionalFormatting sqref="F655">
    <cfRule type="cellIs" dxfId="2" priority="701" stopIfTrue="1" operator="lessThan">
      <formula>0</formula>
    </cfRule>
  </conditionalFormatting>
  <conditionalFormatting sqref="F656">
    <cfRule type="cellIs" dxfId="2" priority="700" stopIfTrue="1" operator="lessThan">
      <formula>0</formula>
    </cfRule>
  </conditionalFormatting>
  <conditionalFormatting sqref="F657">
    <cfRule type="cellIs" dxfId="2" priority="699" stopIfTrue="1" operator="lessThan">
      <formula>0</formula>
    </cfRule>
  </conditionalFormatting>
  <conditionalFormatting sqref="F658">
    <cfRule type="cellIs" dxfId="2" priority="698" stopIfTrue="1" operator="lessThan">
      <formula>0</formula>
    </cfRule>
  </conditionalFormatting>
  <conditionalFormatting sqref="F659">
    <cfRule type="cellIs" dxfId="2" priority="697" stopIfTrue="1" operator="lessThan">
      <formula>0</formula>
    </cfRule>
  </conditionalFormatting>
  <conditionalFormatting sqref="F660">
    <cfRule type="cellIs" dxfId="2" priority="696" stopIfTrue="1" operator="lessThan">
      <formula>0</formula>
    </cfRule>
  </conditionalFormatting>
  <conditionalFormatting sqref="F661">
    <cfRule type="cellIs" dxfId="2" priority="695" stopIfTrue="1" operator="lessThan">
      <formula>0</formula>
    </cfRule>
  </conditionalFormatting>
  <conditionalFormatting sqref="F662">
    <cfRule type="cellIs" dxfId="2" priority="694" stopIfTrue="1" operator="lessThan">
      <formula>0</formula>
    </cfRule>
  </conditionalFormatting>
  <conditionalFormatting sqref="F663">
    <cfRule type="cellIs" dxfId="2" priority="693" stopIfTrue="1" operator="lessThan">
      <formula>0</formula>
    </cfRule>
  </conditionalFormatting>
  <conditionalFormatting sqref="F664">
    <cfRule type="cellIs" dxfId="2" priority="692" stopIfTrue="1" operator="lessThan">
      <formula>0</formula>
    </cfRule>
  </conditionalFormatting>
  <conditionalFormatting sqref="F665">
    <cfRule type="cellIs" dxfId="2" priority="691" stopIfTrue="1" operator="lessThan">
      <formula>0</formula>
    </cfRule>
  </conditionalFormatting>
  <conditionalFormatting sqref="F666">
    <cfRule type="cellIs" dxfId="2" priority="690" stopIfTrue="1" operator="lessThan">
      <formula>0</formula>
    </cfRule>
  </conditionalFormatting>
  <conditionalFormatting sqref="F667">
    <cfRule type="cellIs" dxfId="2" priority="689" stopIfTrue="1" operator="lessThan">
      <formula>0</formula>
    </cfRule>
  </conditionalFormatting>
  <conditionalFormatting sqref="F668">
    <cfRule type="cellIs" dxfId="2" priority="688" stopIfTrue="1" operator="lessThan">
      <formula>0</formula>
    </cfRule>
  </conditionalFormatting>
  <conditionalFormatting sqref="F669">
    <cfRule type="cellIs" dxfId="2" priority="687" stopIfTrue="1" operator="lessThan">
      <formula>0</formula>
    </cfRule>
  </conditionalFormatting>
  <conditionalFormatting sqref="F670">
    <cfRule type="cellIs" dxfId="2" priority="686" stopIfTrue="1" operator="lessThan">
      <formula>0</formula>
    </cfRule>
  </conditionalFormatting>
  <conditionalFormatting sqref="F671">
    <cfRule type="cellIs" dxfId="2" priority="685" stopIfTrue="1" operator="lessThan">
      <formula>0</formula>
    </cfRule>
  </conditionalFormatting>
  <conditionalFormatting sqref="F672">
    <cfRule type="cellIs" dxfId="2" priority="684" stopIfTrue="1" operator="lessThan">
      <formula>0</formula>
    </cfRule>
  </conditionalFormatting>
  <conditionalFormatting sqref="F673">
    <cfRule type="cellIs" dxfId="2" priority="683" stopIfTrue="1" operator="lessThan">
      <formula>0</formula>
    </cfRule>
  </conditionalFormatting>
  <conditionalFormatting sqref="F674">
    <cfRule type="cellIs" dxfId="2" priority="682" stopIfTrue="1" operator="lessThan">
      <formula>0</formula>
    </cfRule>
  </conditionalFormatting>
  <conditionalFormatting sqref="F675">
    <cfRule type="cellIs" dxfId="2" priority="681" stopIfTrue="1" operator="lessThan">
      <formula>0</formula>
    </cfRule>
  </conditionalFormatting>
  <conditionalFormatting sqref="F676">
    <cfRule type="cellIs" dxfId="2" priority="680" stopIfTrue="1" operator="lessThan">
      <formula>0</formula>
    </cfRule>
  </conditionalFormatting>
  <conditionalFormatting sqref="F677">
    <cfRule type="cellIs" dxfId="2" priority="679" stopIfTrue="1" operator="lessThan">
      <formula>0</formula>
    </cfRule>
  </conditionalFormatting>
  <conditionalFormatting sqref="F678">
    <cfRule type="cellIs" dxfId="2" priority="678" stopIfTrue="1" operator="lessThan">
      <formula>0</formula>
    </cfRule>
  </conditionalFormatting>
  <conditionalFormatting sqref="F679">
    <cfRule type="cellIs" dxfId="2" priority="677" stopIfTrue="1" operator="lessThan">
      <formula>0</formula>
    </cfRule>
  </conditionalFormatting>
  <conditionalFormatting sqref="F680">
    <cfRule type="cellIs" dxfId="2" priority="676" stopIfTrue="1" operator="lessThan">
      <formula>0</formula>
    </cfRule>
  </conditionalFormatting>
  <conditionalFormatting sqref="F681">
    <cfRule type="cellIs" dxfId="2" priority="675" stopIfTrue="1" operator="lessThan">
      <formula>0</formula>
    </cfRule>
  </conditionalFormatting>
  <conditionalFormatting sqref="F682">
    <cfRule type="cellIs" dxfId="2" priority="674" stopIfTrue="1" operator="lessThan">
      <formula>0</formula>
    </cfRule>
  </conditionalFormatting>
  <conditionalFormatting sqref="F683">
    <cfRule type="cellIs" dxfId="2" priority="673" stopIfTrue="1" operator="lessThan">
      <formula>0</formula>
    </cfRule>
  </conditionalFormatting>
  <conditionalFormatting sqref="F684">
    <cfRule type="cellIs" dxfId="2" priority="672" stopIfTrue="1" operator="lessThan">
      <formula>0</formula>
    </cfRule>
  </conditionalFormatting>
  <conditionalFormatting sqref="F685">
    <cfRule type="cellIs" dxfId="2" priority="671" stopIfTrue="1" operator="lessThan">
      <formula>0</formula>
    </cfRule>
  </conditionalFormatting>
  <conditionalFormatting sqref="F686">
    <cfRule type="cellIs" dxfId="2" priority="670" stopIfTrue="1" operator="lessThan">
      <formula>0</formula>
    </cfRule>
  </conditionalFormatting>
  <conditionalFormatting sqref="F687">
    <cfRule type="cellIs" dxfId="2" priority="669" stopIfTrue="1" operator="lessThan">
      <formula>0</formula>
    </cfRule>
  </conditionalFormatting>
  <conditionalFormatting sqref="F688">
    <cfRule type="cellIs" dxfId="2" priority="668" stopIfTrue="1" operator="lessThan">
      <formula>0</formula>
    </cfRule>
  </conditionalFormatting>
  <conditionalFormatting sqref="F689">
    <cfRule type="cellIs" dxfId="2" priority="667" stopIfTrue="1" operator="lessThan">
      <formula>0</formula>
    </cfRule>
  </conditionalFormatting>
  <conditionalFormatting sqref="F690">
    <cfRule type="cellIs" dxfId="2" priority="666" stopIfTrue="1" operator="lessThan">
      <formula>0</formula>
    </cfRule>
  </conditionalFormatting>
  <conditionalFormatting sqref="F691">
    <cfRule type="cellIs" dxfId="2" priority="665" stopIfTrue="1" operator="lessThan">
      <formula>0</formula>
    </cfRule>
  </conditionalFormatting>
  <conditionalFormatting sqref="F692">
    <cfRule type="cellIs" dxfId="2" priority="664" stopIfTrue="1" operator="lessThan">
      <formula>0</formula>
    </cfRule>
  </conditionalFormatting>
  <conditionalFormatting sqref="F693">
    <cfRule type="cellIs" dxfId="2" priority="663" stopIfTrue="1" operator="lessThan">
      <formula>0</formula>
    </cfRule>
  </conditionalFormatting>
  <conditionalFormatting sqref="F694">
    <cfRule type="cellIs" dxfId="2" priority="662" stopIfTrue="1" operator="lessThan">
      <formula>0</formula>
    </cfRule>
  </conditionalFormatting>
  <conditionalFormatting sqref="F695">
    <cfRule type="cellIs" dxfId="2" priority="661" stopIfTrue="1" operator="lessThan">
      <formula>0</formula>
    </cfRule>
  </conditionalFormatting>
  <conditionalFormatting sqref="F696">
    <cfRule type="cellIs" dxfId="2" priority="660" stopIfTrue="1" operator="lessThan">
      <formula>0</formula>
    </cfRule>
  </conditionalFormatting>
  <conditionalFormatting sqref="F697">
    <cfRule type="cellIs" dxfId="2" priority="659" stopIfTrue="1" operator="lessThan">
      <formula>0</formula>
    </cfRule>
  </conditionalFormatting>
  <conditionalFormatting sqref="F698">
    <cfRule type="cellIs" dxfId="2" priority="658" stopIfTrue="1" operator="lessThan">
      <formula>0</formula>
    </cfRule>
  </conditionalFormatting>
  <conditionalFormatting sqref="F699">
    <cfRule type="cellIs" dxfId="2" priority="657" stopIfTrue="1" operator="lessThan">
      <formula>0</formula>
    </cfRule>
  </conditionalFormatting>
  <conditionalFormatting sqref="F700">
    <cfRule type="cellIs" dxfId="2" priority="656" stopIfTrue="1" operator="lessThan">
      <formula>0</formula>
    </cfRule>
  </conditionalFormatting>
  <conditionalFormatting sqref="F701">
    <cfRule type="cellIs" dxfId="2" priority="655" stopIfTrue="1" operator="lessThan">
      <formula>0</formula>
    </cfRule>
  </conditionalFormatting>
  <conditionalFormatting sqref="F702">
    <cfRule type="cellIs" dxfId="2" priority="654" stopIfTrue="1" operator="lessThan">
      <formula>0</formula>
    </cfRule>
  </conditionalFormatting>
  <conditionalFormatting sqref="F703">
    <cfRule type="cellIs" dxfId="2" priority="653" stopIfTrue="1" operator="lessThan">
      <formula>0</formula>
    </cfRule>
  </conditionalFormatting>
  <conditionalFormatting sqref="F704">
    <cfRule type="cellIs" dxfId="2" priority="652" stopIfTrue="1" operator="lessThan">
      <formula>0</formula>
    </cfRule>
  </conditionalFormatting>
  <conditionalFormatting sqref="F705">
    <cfRule type="cellIs" dxfId="2" priority="651" stopIfTrue="1" operator="lessThan">
      <formula>0</formula>
    </cfRule>
  </conditionalFormatting>
  <conditionalFormatting sqref="F706">
    <cfRule type="cellIs" dxfId="2" priority="650" stopIfTrue="1" operator="lessThan">
      <formula>0</formula>
    </cfRule>
  </conditionalFormatting>
  <conditionalFormatting sqref="F707">
    <cfRule type="cellIs" dxfId="2" priority="649" stopIfTrue="1" operator="lessThan">
      <formula>0</formula>
    </cfRule>
  </conditionalFormatting>
  <conditionalFormatting sqref="F708">
    <cfRule type="cellIs" dxfId="2" priority="648" stopIfTrue="1" operator="lessThan">
      <formula>0</formula>
    </cfRule>
  </conditionalFormatting>
  <conditionalFormatting sqref="F709">
    <cfRule type="cellIs" dxfId="2" priority="647" stopIfTrue="1" operator="lessThan">
      <formula>0</formula>
    </cfRule>
  </conditionalFormatting>
  <conditionalFormatting sqref="F710">
    <cfRule type="cellIs" dxfId="2" priority="646" stopIfTrue="1" operator="lessThan">
      <formula>0</formula>
    </cfRule>
  </conditionalFormatting>
  <conditionalFormatting sqref="F711">
    <cfRule type="cellIs" dxfId="2" priority="645" stopIfTrue="1" operator="lessThan">
      <formula>0</formula>
    </cfRule>
  </conditionalFormatting>
  <conditionalFormatting sqref="F712">
    <cfRule type="cellIs" dxfId="2" priority="644" stopIfTrue="1" operator="lessThan">
      <formula>0</formula>
    </cfRule>
  </conditionalFormatting>
  <conditionalFormatting sqref="F713">
    <cfRule type="cellIs" dxfId="2" priority="643" stopIfTrue="1" operator="lessThan">
      <formula>0</formula>
    </cfRule>
  </conditionalFormatting>
  <conditionalFormatting sqref="F714">
    <cfRule type="cellIs" dxfId="2" priority="642" stopIfTrue="1" operator="lessThan">
      <formula>0</formula>
    </cfRule>
  </conditionalFormatting>
  <conditionalFormatting sqref="F715">
    <cfRule type="cellIs" dxfId="2" priority="641" stopIfTrue="1" operator="lessThan">
      <formula>0</formula>
    </cfRule>
  </conditionalFormatting>
  <conditionalFormatting sqref="F716">
    <cfRule type="cellIs" dxfId="2" priority="640" stopIfTrue="1" operator="lessThan">
      <formula>0</formula>
    </cfRule>
  </conditionalFormatting>
  <conditionalFormatting sqref="F717">
    <cfRule type="cellIs" dxfId="2" priority="639" stopIfTrue="1" operator="lessThan">
      <formula>0</formula>
    </cfRule>
  </conditionalFormatting>
  <conditionalFormatting sqref="F718">
    <cfRule type="cellIs" dxfId="2" priority="638" stopIfTrue="1" operator="lessThan">
      <formula>0</formula>
    </cfRule>
  </conditionalFormatting>
  <conditionalFormatting sqref="F719">
    <cfRule type="cellIs" dxfId="2" priority="637" stopIfTrue="1" operator="lessThan">
      <formula>0</formula>
    </cfRule>
  </conditionalFormatting>
  <conditionalFormatting sqref="F720">
    <cfRule type="cellIs" dxfId="2" priority="636" stopIfTrue="1" operator="lessThan">
      <formula>0</formula>
    </cfRule>
  </conditionalFormatting>
  <conditionalFormatting sqref="F721">
    <cfRule type="cellIs" dxfId="2" priority="635" stopIfTrue="1" operator="lessThan">
      <formula>0</formula>
    </cfRule>
  </conditionalFormatting>
  <conditionalFormatting sqref="F722">
    <cfRule type="cellIs" dxfId="2" priority="634" stopIfTrue="1" operator="lessThan">
      <formula>0</formula>
    </cfRule>
  </conditionalFormatting>
  <conditionalFormatting sqref="F723">
    <cfRule type="cellIs" dxfId="2" priority="633" stopIfTrue="1" operator="lessThan">
      <formula>0</formula>
    </cfRule>
  </conditionalFormatting>
  <conditionalFormatting sqref="F724">
    <cfRule type="cellIs" dxfId="2" priority="632" stopIfTrue="1" operator="lessThan">
      <formula>0</formula>
    </cfRule>
  </conditionalFormatting>
  <conditionalFormatting sqref="F725">
    <cfRule type="cellIs" dxfId="2" priority="631" stopIfTrue="1" operator="lessThan">
      <formula>0</formula>
    </cfRule>
  </conditionalFormatting>
  <conditionalFormatting sqref="F726">
    <cfRule type="cellIs" dxfId="2" priority="630" stopIfTrue="1" operator="lessThan">
      <formula>0</formula>
    </cfRule>
  </conditionalFormatting>
  <conditionalFormatting sqref="F727">
    <cfRule type="cellIs" dxfId="2" priority="629" stopIfTrue="1" operator="lessThan">
      <formula>0</formula>
    </cfRule>
  </conditionalFormatting>
  <conditionalFormatting sqref="F728">
    <cfRule type="cellIs" dxfId="2" priority="628" stopIfTrue="1" operator="lessThan">
      <formula>0</formula>
    </cfRule>
  </conditionalFormatting>
  <conditionalFormatting sqref="F729">
    <cfRule type="cellIs" dxfId="2" priority="627" stopIfTrue="1" operator="lessThan">
      <formula>0</formula>
    </cfRule>
  </conditionalFormatting>
  <conditionalFormatting sqref="F730">
    <cfRule type="cellIs" dxfId="2" priority="626" stopIfTrue="1" operator="lessThan">
      <formula>0</formula>
    </cfRule>
  </conditionalFormatting>
  <conditionalFormatting sqref="F731">
    <cfRule type="cellIs" dxfId="2" priority="625" stopIfTrue="1" operator="lessThan">
      <formula>0</formula>
    </cfRule>
  </conditionalFormatting>
  <conditionalFormatting sqref="F732">
    <cfRule type="cellIs" dxfId="2" priority="624" stopIfTrue="1" operator="lessThan">
      <formula>0</formula>
    </cfRule>
  </conditionalFormatting>
  <conditionalFormatting sqref="F733">
    <cfRule type="cellIs" dxfId="2" priority="623" stopIfTrue="1" operator="lessThan">
      <formula>0</formula>
    </cfRule>
  </conditionalFormatting>
  <conditionalFormatting sqref="F734">
    <cfRule type="cellIs" dxfId="2" priority="622" stopIfTrue="1" operator="lessThan">
      <formula>0</formula>
    </cfRule>
  </conditionalFormatting>
  <conditionalFormatting sqref="F735">
    <cfRule type="cellIs" dxfId="2" priority="621" stopIfTrue="1" operator="lessThan">
      <formula>0</formula>
    </cfRule>
  </conditionalFormatting>
  <conditionalFormatting sqref="F736">
    <cfRule type="cellIs" dxfId="2" priority="620" stopIfTrue="1" operator="lessThan">
      <formula>0</formula>
    </cfRule>
  </conditionalFormatting>
  <conditionalFormatting sqref="F737">
    <cfRule type="cellIs" dxfId="2" priority="619" stopIfTrue="1" operator="lessThan">
      <formula>0</formula>
    </cfRule>
  </conditionalFormatting>
  <conditionalFormatting sqref="F738">
    <cfRule type="cellIs" dxfId="2" priority="618" stopIfTrue="1" operator="lessThan">
      <formula>0</formula>
    </cfRule>
  </conditionalFormatting>
  <conditionalFormatting sqref="F739">
    <cfRule type="cellIs" dxfId="2" priority="617" stopIfTrue="1" operator="lessThan">
      <formula>0</formula>
    </cfRule>
  </conditionalFormatting>
  <conditionalFormatting sqref="F740">
    <cfRule type="cellIs" dxfId="2" priority="616" stopIfTrue="1" operator="lessThan">
      <formula>0</formula>
    </cfRule>
  </conditionalFormatting>
  <conditionalFormatting sqref="F741">
    <cfRule type="cellIs" dxfId="2" priority="615" stopIfTrue="1" operator="lessThan">
      <formula>0</formula>
    </cfRule>
  </conditionalFormatting>
  <conditionalFormatting sqref="F742">
    <cfRule type="cellIs" dxfId="2" priority="614" stopIfTrue="1" operator="lessThan">
      <formula>0</formula>
    </cfRule>
  </conditionalFormatting>
  <conditionalFormatting sqref="F743">
    <cfRule type="cellIs" dxfId="2" priority="613" stopIfTrue="1" operator="lessThan">
      <formula>0</formula>
    </cfRule>
  </conditionalFormatting>
  <conditionalFormatting sqref="F744">
    <cfRule type="cellIs" dxfId="2" priority="612" stopIfTrue="1" operator="lessThan">
      <formula>0</formula>
    </cfRule>
  </conditionalFormatting>
  <conditionalFormatting sqref="F745">
    <cfRule type="cellIs" dxfId="2" priority="611" stopIfTrue="1" operator="lessThan">
      <formula>0</formula>
    </cfRule>
  </conditionalFormatting>
  <conditionalFormatting sqref="F746">
    <cfRule type="cellIs" dxfId="2" priority="610" stopIfTrue="1" operator="lessThan">
      <formula>0</formula>
    </cfRule>
  </conditionalFormatting>
  <conditionalFormatting sqref="F747">
    <cfRule type="cellIs" dxfId="2" priority="609" stopIfTrue="1" operator="lessThan">
      <formula>0</formula>
    </cfRule>
  </conditionalFormatting>
  <conditionalFormatting sqref="F748">
    <cfRule type="cellIs" dxfId="2" priority="608" stopIfTrue="1" operator="lessThan">
      <formula>0</formula>
    </cfRule>
  </conditionalFormatting>
  <conditionalFormatting sqref="F749">
    <cfRule type="cellIs" dxfId="2" priority="607" stopIfTrue="1" operator="lessThan">
      <formula>0</formula>
    </cfRule>
  </conditionalFormatting>
  <conditionalFormatting sqref="F750">
    <cfRule type="cellIs" dxfId="2" priority="606" stopIfTrue="1" operator="lessThan">
      <formula>0</formula>
    </cfRule>
  </conditionalFormatting>
  <conditionalFormatting sqref="F751">
    <cfRule type="cellIs" dxfId="2" priority="605" stopIfTrue="1" operator="lessThan">
      <formula>0</formula>
    </cfRule>
  </conditionalFormatting>
  <conditionalFormatting sqref="F752">
    <cfRule type="cellIs" dxfId="2" priority="604" stopIfTrue="1" operator="lessThan">
      <formula>0</formula>
    </cfRule>
  </conditionalFormatting>
  <conditionalFormatting sqref="F753">
    <cfRule type="cellIs" dxfId="2" priority="603" stopIfTrue="1" operator="lessThan">
      <formula>0</formula>
    </cfRule>
  </conditionalFormatting>
  <conditionalFormatting sqref="F754">
    <cfRule type="cellIs" dxfId="2" priority="602" stopIfTrue="1" operator="lessThan">
      <formula>0</formula>
    </cfRule>
  </conditionalFormatting>
  <conditionalFormatting sqref="F755">
    <cfRule type="cellIs" dxfId="2" priority="601" stopIfTrue="1" operator="lessThan">
      <formula>0</formula>
    </cfRule>
  </conditionalFormatting>
  <conditionalFormatting sqref="F756">
    <cfRule type="cellIs" dxfId="2" priority="600" stopIfTrue="1" operator="lessThan">
      <formula>0</formula>
    </cfRule>
  </conditionalFormatting>
  <conditionalFormatting sqref="F757">
    <cfRule type="cellIs" dxfId="2" priority="599" stopIfTrue="1" operator="lessThan">
      <formula>0</formula>
    </cfRule>
  </conditionalFormatting>
  <conditionalFormatting sqref="F758">
    <cfRule type="cellIs" dxfId="2" priority="598" stopIfTrue="1" operator="lessThan">
      <formula>0</formula>
    </cfRule>
  </conditionalFormatting>
  <conditionalFormatting sqref="F759">
    <cfRule type="cellIs" dxfId="2" priority="597" stopIfTrue="1" operator="lessThan">
      <formula>0</formula>
    </cfRule>
  </conditionalFormatting>
  <conditionalFormatting sqref="F760">
    <cfRule type="cellIs" dxfId="2" priority="596" stopIfTrue="1" operator="lessThan">
      <formula>0</formula>
    </cfRule>
  </conditionalFormatting>
  <conditionalFormatting sqref="F761">
    <cfRule type="cellIs" dxfId="2" priority="595" stopIfTrue="1" operator="lessThan">
      <formula>0</formula>
    </cfRule>
  </conditionalFormatting>
  <conditionalFormatting sqref="F762">
    <cfRule type="cellIs" dxfId="2" priority="594" stopIfTrue="1" operator="lessThan">
      <formula>0</formula>
    </cfRule>
  </conditionalFormatting>
  <conditionalFormatting sqref="F763">
    <cfRule type="cellIs" dxfId="2" priority="593" stopIfTrue="1" operator="lessThan">
      <formula>0</formula>
    </cfRule>
  </conditionalFormatting>
  <conditionalFormatting sqref="F764">
    <cfRule type="cellIs" dxfId="2" priority="592" stopIfTrue="1" operator="lessThan">
      <formula>0</formula>
    </cfRule>
  </conditionalFormatting>
  <conditionalFormatting sqref="F765">
    <cfRule type="cellIs" dxfId="2" priority="591" stopIfTrue="1" operator="lessThan">
      <formula>0</formula>
    </cfRule>
  </conditionalFormatting>
  <conditionalFormatting sqref="F766">
    <cfRule type="cellIs" dxfId="2" priority="590" stopIfTrue="1" operator="lessThan">
      <formula>0</formula>
    </cfRule>
  </conditionalFormatting>
  <conditionalFormatting sqref="F767">
    <cfRule type="cellIs" dxfId="2" priority="589" stopIfTrue="1" operator="lessThan">
      <formula>0</formula>
    </cfRule>
  </conditionalFormatting>
  <conditionalFormatting sqref="F768">
    <cfRule type="cellIs" dxfId="2" priority="588" stopIfTrue="1" operator="lessThan">
      <formula>0</formula>
    </cfRule>
  </conditionalFormatting>
  <conditionalFormatting sqref="F769">
    <cfRule type="cellIs" dxfId="2" priority="587" stopIfTrue="1" operator="lessThan">
      <formula>0</formula>
    </cfRule>
  </conditionalFormatting>
  <conditionalFormatting sqref="F770">
    <cfRule type="cellIs" dxfId="2" priority="586" stopIfTrue="1" operator="lessThan">
      <formula>0</formula>
    </cfRule>
  </conditionalFormatting>
  <conditionalFormatting sqref="F771">
    <cfRule type="cellIs" dxfId="2" priority="585" stopIfTrue="1" operator="lessThan">
      <formula>0</formula>
    </cfRule>
  </conditionalFormatting>
  <conditionalFormatting sqref="F772">
    <cfRule type="cellIs" dxfId="2" priority="584" stopIfTrue="1" operator="lessThan">
      <formula>0</formula>
    </cfRule>
  </conditionalFormatting>
  <conditionalFormatting sqref="F773">
    <cfRule type="cellIs" dxfId="2" priority="583" stopIfTrue="1" operator="lessThan">
      <formula>0</formula>
    </cfRule>
  </conditionalFormatting>
  <conditionalFormatting sqref="F774">
    <cfRule type="cellIs" dxfId="2" priority="582" stopIfTrue="1" operator="lessThan">
      <formula>0</formula>
    </cfRule>
  </conditionalFormatting>
  <conditionalFormatting sqref="F775">
    <cfRule type="cellIs" dxfId="2" priority="581" stopIfTrue="1" operator="lessThan">
      <formula>0</formula>
    </cfRule>
  </conditionalFormatting>
  <conditionalFormatting sqref="F776">
    <cfRule type="cellIs" dxfId="2" priority="580" stopIfTrue="1" operator="lessThan">
      <formula>0</formula>
    </cfRule>
  </conditionalFormatting>
  <conditionalFormatting sqref="F777">
    <cfRule type="cellIs" dxfId="2" priority="579" stopIfTrue="1" operator="lessThan">
      <formula>0</formula>
    </cfRule>
  </conditionalFormatting>
  <conditionalFormatting sqref="F778">
    <cfRule type="cellIs" dxfId="2" priority="578" stopIfTrue="1" operator="lessThan">
      <formula>0</formula>
    </cfRule>
  </conditionalFormatting>
  <conditionalFormatting sqref="F779">
    <cfRule type="cellIs" dxfId="2" priority="577" stopIfTrue="1" operator="lessThan">
      <formula>0</formula>
    </cfRule>
  </conditionalFormatting>
  <conditionalFormatting sqref="F780">
    <cfRule type="cellIs" dxfId="2" priority="576" stopIfTrue="1" operator="lessThan">
      <formula>0</formula>
    </cfRule>
  </conditionalFormatting>
  <conditionalFormatting sqref="F781">
    <cfRule type="cellIs" dxfId="2" priority="575" stopIfTrue="1" operator="lessThan">
      <formula>0</formula>
    </cfRule>
  </conditionalFormatting>
  <conditionalFormatting sqref="F782">
    <cfRule type="cellIs" dxfId="2" priority="574" stopIfTrue="1" operator="lessThan">
      <formula>0</formula>
    </cfRule>
  </conditionalFormatting>
  <conditionalFormatting sqref="F783">
    <cfRule type="cellIs" dxfId="2" priority="573" stopIfTrue="1" operator="lessThan">
      <formula>0</formula>
    </cfRule>
  </conditionalFormatting>
  <conditionalFormatting sqref="F784">
    <cfRule type="cellIs" dxfId="2" priority="572" stopIfTrue="1" operator="lessThan">
      <formula>0</formula>
    </cfRule>
  </conditionalFormatting>
  <conditionalFormatting sqref="F785">
    <cfRule type="cellIs" dxfId="2" priority="571" stopIfTrue="1" operator="lessThan">
      <formula>0</formula>
    </cfRule>
  </conditionalFormatting>
  <conditionalFormatting sqref="F786">
    <cfRule type="cellIs" dxfId="2" priority="570" stopIfTrue="1" operator="lessThan">
      <formula>0</formula>
    </cfRule>
  </conditionalFormatting>
  <conditionalFormatting sqref="F787">
    <cfRule type="cellIs" dxfId="2" priority="569" stopIfTrue="1" operator="lessThan">
      <formula>0</formula>
    </cfRule>
  </conditionalFormatting>
  <conditionalFormatting sqref="F788">
    <cfRule type="cellIs" dxfId="2" priority="568" stopIfTrue="1" operator="lessThan">
      <formula>0</formula>
    </cfRule>
  </conditionalFormatting>
  <conditionalFormatting sqref="F789">
    <cfRule type="cellIs" dxfId="2" priority="567" stopIfTrue="1" operator="lessThan">
      <formula>0</formula>
    </cfRule>
  </conditionalFormatting>
  <conditionalFormatting sqref="F790">
    <cfRule type="cellIs" dxfId="2" priority="566" stopIfTrue="1" operator="lessThan">
      <formula>0</formula>
    </cfRule>
  </conditionalFormatting>
  <conditionalFormatting sqref="F791">
    <cfRule type="cellIs" dxfId="2" priority="565" stopIfTrue="1" operator="lessThan">
      <formula>0</formula>
    </cfRule>
  </conditionalFormatting>
  <conditionalFormatting sqref="F792">
    <cfRule type="cellIs" dxfId="2" priority="564" stopIfTrue="1" operator="lessThan">
      <formula>0</formula>
    </cfRule>
  </conditionalFormatting>
  <conditionalFormatting sqref="F793">
    <cfRule type="cellIs" dxfId="2" priority="563" stopIfTrue="1" operator="lessThan">
      <formula>0</formula>
    </cfRule>
  </conditionalFormatting>
  <conditionalFormatting sqref="F794">
    <cfRule type="cellIs" dxfId="2" priority="562" stopIfTrue="1" operator="lessThan">
      <formula>0</formula>
    </cfRule>
  </conditionalFormatting>
  <conditionalFormatting sqref="F795">
    <cfRule type="cellIs" dxfId="2" priority="561" stopIfTrue="1" operator="lessThan">
      <formula>0</formula>
    </cfRule>
  </conditionalFormatting>
  <conditionalFormatting sqref="F796">
    <cfRule type="cellIs" dxfId="2" priority="560" stopIfTrue="1" operator="lessThan">
      <formula>0</formula>
    </cfRule>
  </conditionalFormatting>
  <conditionalFormatting sqref="F797">
    <cfRule type="cellIs" dxfId="2" priority="559" stopIfTrue="1" operator="lessThan">
      <formula>0</formula>
    </cfRule>
  </conditionalFormatting>
  <conditionalFormatting sqref="F798">
    <cfRule type="cellIs" dxfId="2" priority="558" stopIfTrue="1" operator="lessThan">
      <formula>0</formula>
    </cfRule>
  </conditionalFormatting>
  <conditionalFormatting sqref="F799">
    <cfRule type="cellIs" dxfId="2" priority="557" stopIfTrue="1" operator="lessThan">
      <formula>0</formula>
    </cfRule>
  </conditionalFormatting>
  <conditionalFormatting sqref="F800">
    <cfRule type="cellIs" dxfId="2" priority="556" stopIfTrue="1" operator="lessThan">
      <formula>0</formula>
    </cfRule>
  </conditionalFormatting>
  <conditionalFormatting sqref="F801">
    <cfRule type="cellIs" dxfId="2" priority="555" stopIfTrue="1" operator="lessThan">
      <formula>0</formula>
    </cfRule>
  </conditionalFormatting>
  <conditionalFormatting sqref="F802">
    <cfRule type="cellIs" dxfId="2" priority="554" stopIfTrue="1" operator="lessThan">
      <formula>0</formula>
    </cfRule>
  </conditionalFormatting>
  <conditionalFormatting sqref="F803">
    <cfRule type="cellIs" dxfId="2" priority="553" stopIfTrue="1" operator="lessThan">
      <formula>0</formula>
    </cfRule>
  </conditionalFormatting>
  <conditionalFormatting sqref="F804">
    <cfRule type="cellIs" dxfId="2" priority="552" stopIfTrue="1" operator="lessThan">
      <formula>0</formula>
    </cfRule>
  </conditionalFormatting>
  <conditionalFormatting sqref="F805">
    <cfRule type="cellIs" dxfId="2" priority="551" stopIfTrue="1" operator="lessThan">
      <formula>0</formula>
    </cfRule>
  </conditionalFormatting>
  <conditionalFormatting sqref="F806">
    <cfRule type="cellIs" dxfId="2" priority="550" stopIfTrue="1" operator="lessThan">
      <formula>0</formula>
    </cfRule>
  </conditionalFormatting>
  <conditionalFormatting sqref="F807">
    <cfRule type="cellIs" dxfId="2" priority="549" stopIfTrue="1" operator="lessThan">
      <formula>0</formula>
    </cfRule>
  </conditionalFormatting>
  <conditionalFormatting sqref="F808">
    <cfRule type="cellIs" dxfId="2" priority="548" stopIfTrue="1" operator="lessThan">
      <formula>0</formula>
    </cfRule>
  </conditionalFormatting>
  <conditionalFormatting sqref="F809">
    <cfRule type="cellIs" dxfId="2" priority="547" stopIfTrue="1" operator="lessThan">
      <formula>0</formula>
    </cfRule>
  </conditionalFormatting>
  <conditionalFormatting sqref="F810">
    <cfRule type="cellIs" dxfId="2" priority="546" stopIfTrue="1" operator="lessThan">
      <formula>0</formula>
    </cfRule>
  </conditionalFormatting>
  <conditionalFormatting sqref="F811">
    <cfRule type="cellIs" dxfId="2" priority="545" stopIfTrue="1" operator="lessThan">
      <formula>0</formula>
    </cfRule>
  </conditionalFormatting>
  <conditionalFormatting sqref="F812">
    <cfRule type="cellIs" dxfId="2" priority="544" stopIfTrue="1" operator="lessThan">
      <formula>0</formula>
    </cfRule>
  </conditionalFormatting>
  <conditionalFormatting sqref="F813">
    <cfRule type="cellIs" dxfId="2" priority="543" stopIfTrue="1" operator="lessThan">
      <formula>0</formula>
    </cfRule>
  </conditionalFormatting>
  <conditionalFormatting sqref="F814">
    <cfRule type="cellIs" dxfId="2" priority="542" stopIfTrue="1" operator="lessThan">
      <formula>0</formula>
    </cfRule>
  </conditionalFormatting>
  <conditionalFormatting sqref="F815">
    <cfRule type="cellIs" dxfId="2" priority="541" stopIfTrue="1" operator="lessThan">
      <formula>0</formula>
    </cfRule>
  </conditionalFormatting>
  <conditionalFormatting sqref="F816">
    <cfRule type="cellIs" dxfId="2" priority="540" stopIfTrue="1" operator="lessThan">
      <formula>0</formula>
    </cfRule>
  </conditionalFormatting>
  <conditionalFormatting sqref="F817">
    <cfRule type="cellIs" dxfId="2" priority="539" stopIfTrue="1" operator="lessThan">
      <formula>0</formula>
    </cfRule>
  </conditionalFormatting>
  <conditionalFormatting sqref="F818">
    <cfRule type="cellIs" dxfId="2" priority="538" stopIfTrue="1" operator="lessThan">
      <formula>0</formula>
    </cfRule>
  </conditionalFormatting>
  <conditionalFormatting sqref="F819">
    <cfRule type="cellIs" dxfId="2" priority="537" stopIfTrue="1" operator="lessThan">
      <formula>0</formula>
    </cfRule>
  </conditionalFormatting>
  <conditionalFormatting sqref="F820">
    <cfRule type="cellIs" dxfId="2" priority="536" stopIfTrue="1" operator="lessThan">
      <formula>0</formula>
    </cfRule>
  </conditionalFormatting>
  <conditionalFormatting sqref="F821">
    <cfRule type="cellIs" dxfId="2" priority="535" stopIfTrue="1" operator="lessThan">
      <formula>0</formula>
    </cfRule>
  </conditionalFormatting>
  <conditionalFormatting sqref="F822">
    <cfRule type="cellIs" dxfId="2" priority="534" stopIfTrue="1" operator="lessThan">
      <formula>0</formula>
    </cfRule>
  </conditionalFormatting>
  <conditionalFormatting sqref="F823">
    <cfRule type="cellIs" dxfId="2" priority="533" stopIfTrue="1" operator="lessThan">
      <formula>0</formula>
    </cfRule>
  </conditionalFormatting>
  <conditionalFormatting sqref="F824">
    <cfRule type="cellIs" dxfId="2" priority="532" stopIfTrue="1" operator="lessThan">
      <formula>0</formula>
    </cfRule>
  </conditionalFormatting>
  <conditionalFormatting sqref="F825">
    <cfRule type="cellIs" dxfId="2" priority="531" stopIfTrue="1" operator="lessThan">
      <formula>0</formula>
    </cfRule>
  </conditionalFormatting>
  <conditionalFormatting sqref="F826">
    <cfRule type="cellIs" dxfId="2" priority="530" stopIfTrue="1" operator="lessThan">
      <formula>0</formula>
    </cfRule>
  </conditionalFormatting>
  <conditionalFormatting sqref="F827">
    <cfRule type="cellIs" dxfId="2" priority="529" stopIfTrue="1" operator="lessThan">
      <formula>0</formula>
    </cfRule>
  </conditionalFormatting>
  <conditionalFormatting sqref="F828">
    <cfRule type="cellIs" dxfId="2" priority="528" stopIfTrue="1" operator="lessThan">
      <formula>0</formula>
    </cfRule>
  </conditionalFormatting>
  <conditionalFormatting sqref="F829">
    <cfRule type="cellIs" dxfId="2" priority="527" stopIfTrue="1" operator="lessThan">
      <formula>0</formula>
    </cfRule>
  </conditionalFormatting>
  <conditionalFormatting sqref="F830">
    <cfRule type="cellIs" dxfId="2" priority="526" stopIfTrue="1" operator="lessThan">
      <formula>0</formula>
    </cfRule>
  </conditionalFormatting>
  <conditionalFormatting sqref="F831">
    <cfRule type="cellIs" dxfId="2" priority="525" stopIfTrue="1" operator="lessThan">
      <formula>0</formula>
    </cfRule>
  </conditionalFormatting>
  <conditionalFormatting sqref="F832">
    <cfRule type="cellIs" dxfId="2" priority="524" stopIfTrue="1" operator="lessThan">
      <formula>0</formula>
    </cfRule>
  </conditionalFormatting>
  <conditionalFormatting sqref="F833">
    <cfRule type="cellIs" dxfId="2" priority="523" stopIfTrue="1" operator="lessThan">
      <formula>0</formula>
    </cfRule>
  </conditionalFormatting>
  <conditionalFormatting sqref="F834">
    <cfRule type="cellIs" dxfId="2" priority="522" stopIfTrue="1" operator="lessThan">
      <formula>0</formula>
    </cfRule>
  </conditionalFormatting>
  <conditionalFormatting sqref="F835">
    <cfRule type="cellIs" dxfId="2" priority="521" stopIfTrue="1" operator="lessThan">
      <formula>0</formula>
    </cfRule>
  </conditionalFormatting>
  <conditionalFormatting sqref="F836">
    <cfRule type="cellIs" dxfId="2" priority="520" stopIfTrue="1" operator="lessThan">
      <formula>0</formula>
    </cfRule>
  </conditionalFormatting>
  <conditionalFormatting sqref="F837">
    <cfRule type="cellIs" dxfId="2" priority="519" stopIfTrue="1" operator="lessThan">
      <formula>0</formula>
    </cfRule>
  </conditionalFormatting>
  <conditionalFormatting sqref="F838">
    <cfRule type="cellIs" dxfId="2" priority="518" stopIfTrue="1" operator="lessThan">
      <formula>0</formula>
    </cfRule>
  </conditionalFormatting>
  <conditionalFormatting sqref="F839">
    <cfRule type="cellIs" dxfId="2" priority="517" stopIfTrue="1" operator="lessThan">
      <formula>0</formula>
    </cfRule>
  </conditionalFormatting>
  <conditionalFormatting sqref="F840">
    <cfRule type="cellIs" dxfId="2" priority="516" stopIfTrue="1" operator="lessThan">
      <formula>0</formula>
    </cfRule>
  </conditionalFormatting>
  <conditionalFormatting sqref="F841">
    <cfRule type="cellIs" dxfId="2" priority="515" stopIfTrue="1" operator="lessThan">
      <formula>0</formula>
    </cfRule>
  </conditionalFormatting>
  <conditionalFormatting sqref="F842">
    <cfRule type="cellIs" dxfId="2" priority="514" stopIfTrue="1" operator="lessThan">
      <formula>0</formula>
    </cfRule>
  </conditionalFormatting>
  <conditionalFormatting sqref="F843">
    <cfRule type="cellIs" dxfId="2" priority="513" stopIfTrue="1" operator="lessThan">
      <formula>0</formula>
    </cfRule>
  </conditionalFormatting>
  <conditionalFormatting sqref="F844">
    <cfRule type="cellIs" dxfId="2" priority="512" stopIfTrue="1" operator="lessThan">
      <formula>0</formula>
    </cfRule>
  </conditionalFormatting>
  <conditionalFormatting sqref="F845">
    <cfRule type="cellIs" dxfId="2" priority="511" stopIfTrue="1" operator="lessThan">
      <formula>0</formula>
    </cfRule>
  </conditionalFormatting>
  <conditionalFormatting sqref="F846">
    <cfRule type="cellIs" dxfId="2" priority="510" stopIfTrue="1" operator="lessThan">
      <formula>0</formula>
    </cfRule>
  </conditionalFormatting>
  <conditionalFormatting sqref="F847">
    <cfRule type="cellIs" dxfId="2" priority="509" stopIfTrue="1" operator="lessThan">
      <formula>0</formula>
    </cfRule>
  </conditionalFormatting>
  <conditionalFormatting sqref="F848">
    <cfRule type="cellIs" dxfId="2" priority="508" stopIfTrue="1" operator="lessThan">
      <formula>0</formula>
    </cfRule>
  </conditionalFormatting>
  <conditionalFormatting sqref="F849">
    <cfRule type="cellIs" dxfId="2" priority="507" stopIfTrue="1" operator="lessThan">
      <formula>0</formula>
    </cfRule>
  </conditionalFormatting>
  <conditionalFormatting sqref="F850">
    <cfRule type="cellIs" dxfId="2" priority="506" stopIfTrue="1" operator="lessThan">
      <formula>0</formula>
    </cfRule>
  </conditionalFormatting>
  <conditionalFormatting sqref="F851">
    <cfRule type="cellIs" dxfId="2" priority="505" stopIfTrue="1" operator="lessThan">
      <formula>0</formula>
    </cfRule>
  </conditionalFormatting>
  <conditionalFormatting sqref="F852">
    <cfRule type="cellIs" dxfId="2" priority="504" stopIfTrue="1" operator="lessThan">
      <formula>0</formula>
    </cfRule>
  </conditionalFormatting>
  <conditionalFormatting sqref="F853">
    <cfRule type="cellIs" dxfId="2" priority="503" stopIfTrue="1" operator="lessThan">
      <formula>0</formula>
    </cfRule>
  </conditionalFormatting>
  <conditionalFormatting sqref="F854">
    <cfRule type="cellIs" dxfId="2" priority="502" stopIfTrue="1" operator="lessThan">
      <formula>0</formula>
    </cfRule>
  </conditionalFormatting>
  <conditionalFormatting sqref="F855">
    <cfRule type="cellIs" dxfId="2" priority="501" stopIfTrue="1" operator="lessThan">
      <formula>0</formula>
    </cfRule>
  </conditionalFormatting>
  <conditionalFormatting sqref="F856">
    <cfRule type="cellIs" dxfId="2" priority="500" stopIfTrue="1" operator="lessThan">
      <formula>0</formula>
    </cfRule>
  </conditionalFormatting>
  <conditionalFormatting sqref="F857">
    <cfRule type="cellIs" dxfId="2" priority="499" stopIfTrue="1" operator="lessThan">
      <formula>0</formula>
    </cfRule>
  </conditionalFormatting>
  <conditionalFormatting sqref="F858">
    <cfRule type="cellIs" dxfId="2" priority="498" stopIfTrue="1" operator="lessThan">
      <formula>0</formula>
    </cfRule>
  </conditionalFormatting>
  <conditionalFormatting sqref="F859">
    <cfRule type="cellIs" dxfId="2" priority="497" stopIfTrue="1" operator="lessThan">
      <formula>0</formula>
    </cfRule>
  </conditionalFormatting>
  <conditionalFormatting sqref="F860">
    <cfRule type="cellIs" dxfId="2" priority="496" stopIfTrue="1" operator="lessThan">
      <formula>0</formula>
    </cfRule>
  </conditionalFormatting>
  <conditionalFormatting sqref="F861">
    <cfRule type="cellIs" dxfId="2" priority="495" stopIfTrue="1" operator="lessThan">
      <formula>0</formula>
    </cfRule>
  </conditionalFormatting>
  <conditionalFormatting sqref="F862">
    <cfRule type="cellIs" dxfId="2" priority="494" stopIfTrue="1" operator="lessThan">
      <formula>0</formula>
    </cfRule>
  </conditionalFormatting>
  <conditionalFormatting sqref="F863">
    <cfRule type="cellIs" dxfId="2" priority="493" stopIfTrue="1" operator="lessThan">
      <formula>0</formula>
    </cfRule>
  </conditionalFormatting>
  <conditionalFormatting sqref="F864">
    <cfRule type="cellIs" dxfId="2" priority="492" stopIfTrue="1" operator="lessThan">
      <formula>0</formula>
    </cfRule>
  </conditionalFormatting>
  <conditionalFormatting sqref="F865">
    <cfRule type="cellIs" dxfId="2" priority="491" stopIfTrue="1" operator="lessThan">
      <formula>0</formula>
    </cfRule>
  </conditionalFormatting>
  <conditionalFormatting sqref="F866">
    <cfRule type="cellIs" dxfId="2" priority="490" stopIfTrue="1" operator="lessThan">
      <formula>0</formula>
    </cfRule>
  </conditionalFormatting>
  <conditionalFormatting sqref="F867">
    <cfRule type="cellIs" dxfId="2" priority="489" stopIfTrue="1" operator="lessThan">
      <formula>0</formula>
    </cfRule>
  </conditionalFormatting>
  <conditionalFormatting sqref="F868">
    <cfRule type="cellIs" dxfId="2" priority="488" stopIfTrue="1" operator="lessThan">
      <formula>0</formula>
    </cfRule>
  </conditionalFormatting>
  <conditionalFormatting sqref="F869">
    <cfRule type="cellIs" dxfId="2" priority="487" stopIfTrue="1" operator="lessThan">
      <formula>0</formula>
    </cfRule>
  </conditionalFormatting>
  <conditionalFormatting sqref="F870">
    <cfRule type="cellIs" dxfId="2" priority="486" stopIfTrue="1" operator="lessThan">
      <formula>0</formula>
    </cfRule>
  </conditionalFormatting>
  <conditionalFormatting sqref="F871">
    <cfRule type="cellIs" dxfId="2" priority="485" stopIfTrue="1" operator="lessThan">
      <formula>0</formula>
    </cfRule>
  </conditionalFormatting>
  <conditionalFormatting sqref="F872">
    <cfRule type="cellIs" dxfId="2" priority="484" stopIfTrue="1" operator="lessThan">
      <formula>0</formula>
    </cfRule>
  </conditionalFormatting>
  <conditionalFormatting sqref="F873">
    <cfRule type="cellIs" dxfId="2" priority="483" stopIfTrue="1" operator="lessThan">
      <formula>0</formula>
    </cfRule>
  </conditionalFormatting>
  <conditionalFormatting sqref="F874">
    <cfRule type="cellIs" dxfId="2" priority="482" stopIfTrue="1" operator="lessThan">
      <formula>0</formula>
    </cfRule>
  </conditionalFormatting>
  <conditionalFormatting sqref="F875">
    <cfRule type="cellIs" dxfId="2" priority="481" stopIfTrue="1" operator="lessThan">
      <formula>0</formula>
    </cfRule>
  </conditionalFormatting>
  <conditionalFormatting sqref="F876">
    <cfRule type="cellIs" dxfId="2" priority="480" stopIfTrue="1" operator="lessThan">
      <formula>0</formula>
    </cfRule>
  </conditionalFormatting>
  <conditionalFormatting sqref="F877">
    <cfRule type="cellIs" dxfId="2" priority="479" stopIfTrue="1" operator="lessThan">
      <formula>0</formula>
    </cfRule>
  </conditionalFormatting>
  <conditionalFormatting sqref="F878">
    <cfRule type="cellIs" dxfId="2" priority="478" stopIfTrue="1" operator="lessThan">
      <formula>0</formula>
    </cfRule>
  </conditionalFormatting>
  <conditionalFormatting sqref="F879">
    <cfRule type="cellIs" dxfId="2" priority="477" stopIfTrue="1" operator="lessThan">
      <formula>0</formula>
    </cfRule>
  </conditionalFormatting>
  <conditionalFormatting sqref="F880">
    <cfRule type="cellIs" dxfId="2" priority="476" stopIfTrue="1" operator="lessThan">
      <formula>0</formula>
    </cfRule>
  </conditionalFormatting>
  <conditionalFormatting sqref="F881">
    <cfRule type="cellIs" dxfId="2" priority="475" stopIfTrue="1" operator="lessThan">
      <formula>0</formula>
    </cfRule>
  </conditionalFormatting>
  <conditionalFormatting sqref="F882">
    <cfRule type="cellIs" dxfId="2" priority="474" stopIfTrue="1" operator="lessThan">
      <formula>0</formula>
    </cfRule>
  </conditionalFormatting>
  <conditionalFormatting sqref="F883">
    <cfRule type="cellIs" dxfId="2" priority="473" stopIfTrue="1" operator="lessThan">
      <formula>0</formula>
    </cfRule>
  </conditionalFormatting>
  <conditionalFormatting sqref="F884">
    <cfRule type="cellIs" dxfId="2" priority="472" stopIfTrue="1" operator="lessThan">
      <formula>0</formula>
    </cfRule>
  </conditionalFormatting>
  <conditionalFormatting sqref="F885">
    <cfRule type="cellIs" dxfId="2" priority="471" stopIfTrue="1" operator="lessThan">
      <formula>0</formula>
    </cfRule>
  </conditionalFormatting>
  <conditionalFormatting sqref="F886">
    <cfRule type="cellIs" dxfId="2" priority="470" stopIfTrue="1" operator="lessThan">
      <formula>0</formula>
    </cfRule>
  </conditionalFormatting>
  <conditionalFormatting sqref="F887">
    <cfRule type="cellIs" dxfId="2" priority="469" stopIfTrue="1" operator="lessThan">
      <formula>0</formula>
    </cfRule>
  </conditionalFormatting>
  <conditionalFormatting sqref="F888">
    <cfRule type="cellIs" dxfId="2" priority="468" stopIfTrue="1" operator="lessThan">
      <formula>0</formula>
    </cfRule>
  </conditionalFormatting>
  <conditionalFormatting sqref="F889">
    <cfRule type="cellIs" dxfId="2" priority="467" stopIfTrue="1" operator="lessThan">
      <formula>0</formula>
    </cfRule>
  </conditionalFormatting>
  <conditionalFormatting sqref="F890">
    <cfRule type="cellIs" dxfId="2" priority="466" stopIfTrue="1" operator="lessThan">
      <formula>0</formula>
    </cfRule>
  </conditionalFormatting>
  <conditionalFormatting sqref="F891">
    <cfRule type="cellIs" dxfId="2" priority="465" stopIfTrue="1" operator="lessThan">
      <formula>0</formula>
    </cfRule>
  </conditionalFormatting>
  <conditionalFormatting sqref="F892">
    <cfRule type="cellIs" dxfId="2" priority="464" stopIfTrue="1" operator="lessThan">
      <formula>0</formula>
    </cfRule>
  </conditionalFormatting>
  <conditionalFormatting sqref="F893">
    <cfRule type="cellIs" dxfId="2" priority="463" stopIfTrue="1" operator="lessThan">
      <formula>0</formula>
    </cfRule>
  </conditionalFormatting>
  <conditionalFormatting sqref="F894">
    <cfRule type="cellIs" dxfId="2" priority="462" stopIfTrue="1" operator="lessThan">
      <formula>0</formula>
    </cfRule>
  </conditionalFormatting>
  <conditionalFormatting sqref="F895">
    <cfRule type="cellIs" dxfId="2" priority="461" stopIfTrue="1" operator="lessThan">
      <formula>0</formula>
    </cfRule>
  </conditionalFormatting>
  <conditionalFormatting sqref="F896">
    <cfRule type="cellIs" dxfId="2" priority="460" stopIfTrue="1" operator="lessThan">
      <formula>0</formula>
    </cfRule>
  </conditionalFormatting>
  <conditionalFormatting sqref="F897">
    <cfRule type="cellIs" dxfId="2" priority="459" stopIfTrue="1" operator="lessThan">
      <formula>0</formula>
    </cfRule>
  </conditionalFormatting>
  <conditionalFormatting sqref="F898">
    <cfRule type="cellIs" dxfId="2" priority="458" stopIfTrue="1" operator="lessThan">
      <formula>0</formula>
    </cfRule>
  </conditionalFormatting>
  <conditionalFormatting sqref="F899">
    <cfRule type="cellIs" dxfId="2" priority="457" stopIfTrue="1" operator="lessThan">
      <formula>0</formula>
    </cfRule>
  </conditionalFormatting>
  <conditionalFormatting sqref="F900">
    <cfRule type="cellIs" dxfId="2" priority="456" stopIfTrue="1" operator="lessThan">
      <formula>0</formula>
    </cfRule>
  </conditionalFormatting>
  <conditionalFormatting sqref="F901">
    <cfRule type="cellIs" dxfId="2" priority="455" stopIfTrue="1" operator="lessThan">
      <formula>0</formula>
    </cfRule>
  </conditionalFormatting>
  <conditionalFormatting sqref="F902">
    <cfRule type="cellIs" dxfId="2" priority="454" stopIfTrue="1" operator="lessThan">
      <formula>0</formula>
    </cfRule>
  </conditionalFormatting>
  <conditionalFormatting sqref="F903">
    <cfRule type="cellIs" dxfId="2" priority="453" stopIfTrue="1" operator="lessThan">
      <formula>0</formula>
    </cfRule>
  </conditionalFormatting>
  <conditionalFormatting sqref="F904">
    <cfRule type="cellIs" dxfId="2" priority="452" stopIfTrue="1" operator="lessThan">
      <formula>0</formula>
    </cfRule>
  </conditionalFormatting>
  <conditionalFormatting sqref="F905">
    <cfRule type="cellIs" dxfId="2" priority="451" stopIfTrue="1" operator="lessThan">
      <formula>0</formula>
    </cfRule>
  </conditionalFormatting>
  <conditionalFormatting sqref="F906">
    <cfRule type="cellIs" dxfId="2" priority="450" stopIfTrue="1" operator="lessThan">
      <formula>0</formula>
    </cfRule>
  </conditionalFormatting>
  <conditionalFormatting sqref="F907">
    <cfRule type="cellIs" dxfId="2" priority="449" stopIfTrue="1" operator="lessThan">
      <formula>0</formula>
    </cfRule>
  </conditionalFormatting>
  <conditionalFormatting sqref="F908">
    <cfRule type="cellIs" dxfId="2" priority="448" stopIfTrue="1" operator="lessThan">
      <formula>0</formula>
    </cfRule>
  </conditionalFormatting>
  <conditionalFormatting sqref="F909">
    <cfRule type="cellIs" dxfId="2" priority="447" stopIfTrue="1" operator="lessThan">
      <formula>0</formula>
    </cfRule>
  </conditionalFormatting>
  <conditionalFormatting sqref="F910">
    <cfRule type="cellIs" dxfId="2" priority="446" stopIfTrue="1" operator="lessThan">
      <formula>0</formula>
    </cfRule>
  </conditionalFormatting>
  <conditionalFormatting sqref="F911">
    <cfRule type="cellIs" dxfId="2" priority="445" stopIfTrue="1" operator="lessThan">
      <formula>0</formula>
    </cfRule>
  </conditionalFormatting>
  <conditionalFormatting sqref="F912">
    <cfRule type="cellIs" dxfId="2" priority="444" stopIfTrue="1" operator="lessThan">
      <formula>0</formula>
    </cfRule>
  </conditionalFormatting>
  <conditionalFormatting sqref="F913">
    <cfRule type="cellIs" dxfId="2" priority="443" stopIfTrue="1" operator="lessThan">
      <formula>0</formula>
    </cfRule>
  </conditionalFormatting>
  <conditionalFormatting sqref="F914">
    <cfRule type="cellIs" dxfId="2" priority="442" stopIfTrue="1" operator="lessThan">
      <formula>0</formula>
    </cfRule>
  </conditionalFormatting>
  <conditionalFormatting sqref="F915">
    <cfRule type="cellIs" dxfId="2" priority="441" stopIfTrue="1" operator="lessThan">
      <formula>0</formula>
    </cfRule>
  </conditionalFormatting>
  <conditionalFormatting sqref="F916">
    <cfRule type="cellIs" dxfId="2" priority="440" stopIfTrue="1" operator="lessThan">
      <formula>0</formula>
    </cfRule>
  </conditionalFormatting>
  <conditionalFormatting sqref="F917">
    <cfRule type="cellIs" dxfId="2" priority="439" stopIfTrue="1" operator="lessThan">
      <formula>0</formula>
    </cfRule>
  </conditionalFormatting>
  <conditionalFormatting sqref="F918">
    <cfRule type="cellIs" dxfId="2" priority="438" stopIfTrue="1" operator="lessThan">
      <formula>0</formula>
    </cfRule>
  </conditionalFormatting>
  <conditionalFormatting sqref="F919">
    <cfRule type="cellIs" dxfId="2" priority="437" stopIfTrue="1" operator="lessThan">
      <formula>0</formula>
    </cfRule>
  </conditionalFormatting>
  <conditionalFormatting sqref="F920">
    <cfRule type="cellIs" dxfId="2" priority="436" stopIfTrue="1" operator="lessThan">
      <formula>0</formula>
    </cfRule>
  </conditionalFormatting>
  <conditionalFormatting sqref="F921">
    <cfRule type="cellIs" dxfId="2" priority="435" stopIfTrue="1" operator="lessThan">
      <formula>0</formula>
    </cfRule>
  </conditionalFormatting>
  <conditionalFormatting sqref="F922">
    <cfRule type="cellIs" dxfId="2" priority="434" stopIfTrue="1" operator="lessThan">
      <formula>0</formula>
    </cfRule>
  </conditionalFormatting>
  <conditionalFormatting sqref="F923">
    <cfRule type="cellIs" dxfId="2" priority="433" stopIfTrue="1" operator="lessThan">
      <formula>0</formula>
    </cfRule>
  </conditionalFormatting>
  <conditionalFormatting sqref="F924">
    <cfRule type="cellIs" dxfId="2" priority="432" stopIfTrue="1" operator="lessThan">
      <formula>0</formula>
    </cfRule>
  </conditionalFormatting>
  <conditionalFormatting sqref="F925">
    <cfRule type="cellIs" dxfId="2" priority="431" stopIfTrue="1" operator="lessThan">
      <formula>0</formula>
    </cfRule>
  </conditionalFormatting>
  <conditionalFormatting sqref="F926">
    <cfRule type="cellIs" dxfId="2" priority="430" stopIfTrue="1" operator="lessThan">
      <formula>0</formula>
    </cfRule>
  </conditionalFormatting>
  <conditionalFormatting sqref="F927">
    <cfRule type="cellIs" dxfId="2" priority="429" stopIfTrue="1" operator="lessThan">
      <formula>0</formula>
    </cfRule>
  </conditionalFormatting>
  <conditionalFormatting sqref="F928">
    <cfRule type="cellIs" dxfId="2" priority="428" stopIfTrue="1" operator="lessThan">
      <formula>0</formula>
    </cfRule>
  </conditionalFormatting>
  <conditionalFormatting sqref="F929">
    <cfRule type="cellIs" dxfId="2" priority="427" stopIfTrue="1" operator="lessThan">
      <formula>0</formula>
    </cfRule>
  </conditionalFormatting>
  <conditionalFormatting sqref="F930">
    <cfRule type="cellIs" dxfId="2" priority="426" stopIfTrue="1" operator="lessThan">
      <formula>0</formula>
    </cfRule>
  </conditionalFormatting>
  <conditionalFormatting sqref="F931">
    <cfRule type="cellIs" dxfId="2" priority="425" stopIfTrue="1" operator="lessThan">
      <formula>0</formula>
    </cfRule>
  </conditionalFormatting>
  <conditionalFormatting sqref="F932">
    <cfRule type="cellIs" dxfId="2" priority="424" stopIfTrue="1" operator="lessThan">
      <formula>0</formula>
    </cfRule>
  </conditionalFormatting>
  <conditionalFormatting sqref="F933">
    <cfRule type="cellIs" dxfId="2" priority="423" stopIfTrue="1" operator="lessThan">
      <formula>0</formula>
    </cfRule>
  </conditionalFormatting>
  <conditionalFormatting sqref="F934">
    <cfRule type="cellIs" dxfId="2" priority="422" stopIfTrue="1" operator="lessThan">
      <formula>0</formula>
    </cfRule>
  </conditionalFormatting>
  <conditionalFormatting sqref="F935">
    <cfRule type="cellIs" dxfId="2" priority="421" stopIfTrue="1" operator="lessThan">
      <formula>0</formula>
    </cfRule>
  </conditionalFormatting>
  <conditionalFormatting sqref="F936">
    <cfRule type="cellIs" dxfId="2" priority="420" stopIfTrue="1" operator="lessThan">
      <formula>0</formula>
    </cfRule>
  </conditionalFormatting>
  <conditionalFormatting sqref="F937">
    <cfRule type="cellIs" dxfId="2" priority="419" stopIfTrue="1" operator="lessThan">
      <formula>0</formula>
    </cfRule>
  </conditionalFormatting>
  <conditionalFormatting sqref="F938">
    <cfRule type="cellIs" dxfId="2" priority="418" stopIfTrue="1" operator="lessThan">
      <formula>0</formula>
    </cfRule>
  </conditionalFormatting>
  <conditionalFormatting sqref="F939">
    <cfRule type="cellIs" dxfId="2" priority="417" stopIfTrue="1" operator="lessThan">
      <formula>0</formula>
    </cfRule>
  </conditionalFormatting>
  <conditionalFormatting sqref="F940">
    <cfRule type="cellIs" dxfId="2" priority="416" stopIfTrue="1" operator="lessThan">
      <formula>0</formula>
    </cfRule>
  </conditionalFormatting>
  <conditionalFormatting sqref="F941">
    <cfRule type="cellIs" dxfId="2" priority="415" stopIfTrue="1" operator="lessThan">
      <formula>0</formula>
    </cfRule>
  </conditionalFormatting>
  <conditionalFormatting sqref="F942">
    <cfRule type="cellIs" dxfId="2" priority="414" stopIfTrue="1" operator="lessThan">
      <formula>0</formula>
    </cfRule>
  </conditionalFormatting>
  <conditionalFormatting sqref="F943">
    <cfRule type="cellIs" dxfId="2" priority="413" stopIfTrue="1" operator="lessThan">
      <formula>0</formula>
    </cfRule>
  </conditionalFormatting>
  <conditionalFormatting sqref="F944">
    <cfRule type="cellIs" dxfId="2" priority="412" stopIfTrue="1" operator="lessThan">
      <formula>0</formula>
    </cfRule>
  </conditionalFormatting>
  <conditionalFormatting sqref="F945">
    <cfRule type="cellIs" dxfId="2" priority="411" stopIfTrue="1" operator="lessThan">
      <formula>0</formula>
    </cfRule>
  </conditionalFormatting>
  <conditionalFormatting sqref="F946">
    <cfRule type="cellIs" dxfId="2" priority="410" stopIfTrue="1" operator="lessThan">
      <formula>0</formula>
    </cfRule>
  </conditionalFormatting>
  <conditionalFormatting sqref="F947">
    <cfRule type="cellIs" dxfId="2" priority="409" stopIfTrue="1" operator="lessThan">
      <formula>0</formula>
    </cfRule>
  </conditionalFormatting>
  <conditionalFormatting sqref="F948">
    <cfRule type="cellIs" dxfId="2" priority="408" stopIfTrue="1" operator="lessThan">
      <formula>0</formula>
    </cfRule>
  </conditionalFormatting>
  <conditionalFormatting sqref="F949">
    <cfRule type="cellIs" dxfId="2" priority="407" stopIfTrue="1" operator="lessThan">
      <formula>0</formula>
    </cfRule>
  </conditionalFormatting>
  <conditionalFormatting sqref="F950">
    <cfRule type="cellIs" dxfId="2" priority="406" stopIfTrue="1" operator="lessThan">
      <formula>0</formula>
    </cfRule>
  </conditionalFormatting>
  <conditionalFormatting sqref="F951">
    <cfRule type="cellIs" dxfId="2" priority="405" stopIfTrue="1" operator="lessThan">
      <formula>0</formula>
    </cfRule>
  </conditionalFormatting>
  <conditionalFormatting sqref="F952">
    <cfRule type="cellIs" dxfId="2" priority="404" stopIfTrue="1" operator="lessThan">
      <formula>0</formula>
    </cfRule>
  </conditionalFormatting>
  <conditionalFormatting sqref="F953">
    <cfRule type="cellIs" dxfId="2" priority="403" stopIfTrue="1" operator="lessThan">
      <formula>0</formula>
    </cfRule>
  </conditionalFormatting>
  <conditionalFormatting sqref="F954">
    <cfRule type="cellIs" dxfId="2" priority="402" stopIfTrue="1" operator="lessThan">
      <formula>0</formula>
    </cfRule>
  </conditionalFormatting>
  <conditionalFormatting sqref="F955">
    <cfRule type="cellIs" dxfId="2" priority="401" stopIfTrue="1" operator="lessThan">
      <formula>0</formula>
    </cfRule>
  </conditionalFormatting>
  <conditionalFormatting sqref="F956">
    <cfRule type="cellIs" dxfId="2" priority="400" stopIfTrue="1" operator="lessThan">
      <formula>0</formula>
    </cfRule>
  </conditionalFormatting>
  <conditionalFormatting sqref="F957">
    <cfRule type="cellIs" dxfId="2" priority="399" stopIfTrue="1" operator="lessThan">
      <formula>0</formula>
    </cfRule>
  </conditionalFormatting>
  <conditionalFormatting sqref="F958">
    <cfRule type="cellIs" dxfId="2" priority="398" stopIfTrue="1" operator="lessThan">
      <formula>0</formula>
    </cfRule>
  </conditionalFormatting>
  <conditionalFormatting sqref="F959">
    <cfRule type="cellIs" dxfId="2" priority="397" stopIfTrue="1" operator="lessThan">
      <formula>0</formula>
    </cfRule>
  </conditionalFormatting>
  <conditionalFormatting sqref="F960">
    <cfRule type="cellIs" dxfId="2" priority="396" stopIfTrue="1" operator="lessThan">
      <formula>0</formula>
    </cfRule>
  </conditionalFormatting>
  <conditionalFormatting sqref="F961">
    <cfRule type="cellIs" dxfId="2" priority="395" stopIfTrue="1" operator="lessThan">
      <formula>0</formula>
    </cfRule>
  </conditionalFormatting>
  <conditionalFormatting sqref="F962">
    <cfRule type="cellIs" dxfId="2" priority="394" stopIfTrue="1" operator="lessThan">
      <formula>0</formula>
    </cfRule>
  </conditionalFormatting>
  <conditionalFormatting sqref="F963">
    <cfRule type="cellIs" dxfId="2" priority="393" stopIfTrue="1" operator="lessThan">
      <formula>0</formula>
    </cfRule>
  </conditionalFormatting>
  <conditionalFormatting sqref="F964">
    <cfRule type="cellIs" dxfId="2" priority="392" stopIfTrue="1" operator="lessThan">
      <formula>0</formula>
    </cfRule>
  </conditionalFormatting>
  <conditionalFormatting sqref="F965">
    <cfRule type="cellIs" dxfId="2" priority="391" stopIfTrue="1" operator="lessThan">
      <formula>0</formula>
    </cfRule>
  </conditionalFormatting>
  <conditionalFormatting sqref="F966">
    <cfRule type="cellIs" dxfId="2" priority="390" stopIfTrue="1" operator="lessThan">
      <formula>0</formula>
    </cfRule>
  </conditionalFormatting>
  <conditionalFormatting sqref="F967">
    <cfRule type="cellIs" dxfId="2" priority="389" stopIfTrue="1" operator="lessThan">
      <formula>0</formula>
    </cfRule>
  </conditionalFormatting>
  <conditionalFormatting sqref="F968">
    <cfRule type="cellIs" dxfId="2" priority="388" stopIfTrue="1" operator="lessThan">
      <formula>0</formula>
    </cfRule>
  </conditionalFormatting>
  <conditionalFormatting sqref="F969">
    <cfRule type="cellIs" dxfId="2" priority="387" stopIfTrue="1" operator="lessThan">
      <formula>0</formula>
    </cfRule>
  </conditionalFormatting>
  <conditionalFormatting sqref="F970">
    <cfRule type="cellIs" dxfId="2" priority="386" stopIfTrue="1" operator="lessThan">
      <formula>0</formula>
    </cfRule>
  </conditionalFormatting>
  <conditionalFormatting sqref="F971">
    <cfRule type="cellIs" dxfId="2" priority="385" stopIfTrue="1" operator="lessThan">
      <formula>0</formula>
    </cfRule>
  </conditionalFormatting>
  <conditionalFormatting sqref="F972">
    <cfRule type="cellIs" dxfId="2" priority="384" stopIfTrue="1" operator="lessThan">
      <formula>0</formula>
    </cfRule>
  </conditionalFormatting>
  <conditionalFormatting sqref="F973">
    <cfRule type="cellIs" dxfId="2" priority="383" stopIfTrue="1" operator="lessThan">
      <formula>0</formula>
    </cfRule>
  </conditionalFormatting>
  <conditionalFormatting sqref="F974">
    <cfRule type="cellIs" dxfId="2" priority="382" stopIfTrue="1" operator="lessThan">
      <formula>0</formula>
    </cfRule>
  </conditionalFormatting>
  <conditionalFormatting sqref="F975">
    <cfRule type="cellIs" dxfId="2" priority="381" stopIfTrue="1" operator="lessThan">
      <formula>0</formula>
    </cfRule>
  </conditionalFormatting>
  <conditionalFormatting sqref="F976">
    <cfRule type="cellIs" dxfId="2" priority="380" stopIfTrue="1" operator="lessThan">
      <formula>0</formula>
    </cfRule>
  </conditionalFormatting>
  <conditionalFormatting sqref="F977">
    <cfRule type="cellIs" dxfId="2" priority="379" stopIfTrue="1" operator="lessThan">
      <formula>0</formula>
    </cfRule>
  </conditionalFormatting>
  <conditionalFormatting sqref="F978">
    <cfRule type="cellIs" dxfId="2" priority="378" stopIfTrue="1" operator="lessThan">
      <formula>0</formula>
    </cfRule>
  </conditionalFormatting>
  <conditionalFormatting sqref="F979">
    <cfRule type="cellIs" dxfId="2" priority="377" stopIfTrue="1" operator="lessThan">
      <formula>0</formula>
    </cfRule>
  </conditionalFormatting>
  <conditionalFormatting sqref="F980">
    <cfRule type="cellIs" dxfId="2" priority="376" stopIfTrue="1" operator="lessThan">
      <formula>0</formula>
    </cfRule>
  </conditionalFormatting>
  <conditionalFormatting sqref="F981">
    <cfRule type="cellIs" dxfId="2" priority="375" stopIfTrue="1" operator="lessThan">
      <formula>0</formula>
    </cfRule>
  </conditionalFormatting>
  <conditionalFormatting sqref="F982">
    <cfRule type="cellIs" dxfId="2" priority="374" stopIfTrue="1" operator="lessThan">
      <formula>0</formula>
    </cfRule>
  </conditionalFormatting>
  <conditionalFormatting sqref="F983">
    <cfRule type="cellIs" dxfId="2" priority="373" stopIfTrue="1" operator="lessThan">
      <formula>0</formula>
    </cfRule>
  </conditionalFormatting>
  <conditionalFormatting sqref="F984">
    <cfRule type="cellIs" dxfId="2" priority="372" stopIfTrue="1" operator="lessThan">
      <formula>0</formula>
    </cfRule>
  </conditionalFormatting>
  <conditionalFormatting sqref="F985">
    <cfRule type="cellIs" dxfId="2" priority="371" stopIfTrue="1" operator="lessThan">
      <formula>0</formula>
    </cfRule>
  </conditionalFormatting>
  <conditionalFormatting sqref="F986">
    <cfRule type="cellIs" dxfId="2" priority="370" stopIfTrue="1" operator="lessThan">
      <formula>0</formula>
    </cfRule>
  </conditionalFormatting>
  <conditionalFormatting sqref="F987">
    <cfRule type="cellIs" dxfId="2" priority="369" stopIfTrue="1" operator="lessThan">
      <formula>0</formula>
    </cfRule>
  </conditionalFormatting>
  <conditionalFormatting sqref="F988">
    <cfRule type="cellIs" dxfId="2" priority="368" stopIfTrue="1" operator="lessThan">
      <formula>0</formula>
    </cfRule>
  </conditionalFormatting>
  <conditionalFormatting sqref="F989">
    <cfRule type="cellIs" dxfId="2" priority="367" stopIfTrue="1" operator="lessThan">
      <formula>0</formula>
    </cfRule>
  </conditionalFormatting>
  <conditionalFormatting sqref="F990">
    <cfRule type="cellIs" dxfId="2" priority="366" stopIfTrue="1" operator="lessThan">
      <formula>0</formula>
    </cfRule>
  </conditionalFormatting>
  <conditionalFormatting sqref="F991">
    <cfRule type="cellIs" dxfId="2" priority="365" stopIfTrue="1" operator="lessThan">
      <formula>0</formula>
    </cfRule>
  </conditionalFormatting>
  <conditionalFormatting sqref="F992">
    <cfRule type="cellIs" dxfId="2" priority="364" stopIfTrue="1" operator="lessThan">
      <formula>0</formula>
    </cfRule>
  </conditionalFormatting>
  <conditionalFormatting sqref="F993">
    <cfRule type="cellIs" dxfId="2" priority="363" stopIfTrue="1" operator="lessThan">
      <formula>0</formula>
    </cfRule>
  </conditionalFormatting>
  <conditionalFormatting sqref="F994">
    <cfRule type="cellIs" dxfId="2" priority="362" stopIfTrue="1" operator="lessThan">
      <formula>0</formula>
    </cfRule>
  </conditionalFormatting>
  <conditionalFormatting sqref="F995">
    <cfRule type="cellIs" dxfId="2" priority="361" stopIfTrue="1" operator="lessThan">
      <formula>0</formula>
    </cfRule>
  </conditionalFormatting>
  <conditionalFormatting sqref="F996">
    <cfRule type="cellIs" dxfId="2" priority="360" stopIfTrue="1" operator="lessThan">
      <formula>0</formula>
    </cfRule>
  </conditionalFormatting>
  <conditionalFormatting sqref="F997">
    <cfRule type="cellIs" dxfId="2" priority="359" stopIfTrue="1" operator="lessThan">
      <formula>0</formula>
    </cfRule>
  </conditionalFormatting>
  <conditionalFormatting sqref="F998">
    <cfRule type="cellIs" dxfId="2" priority="358" stopIfTrue="1" operator="lessThan">
      <formula>0</formula>
    </cfRule>
  </conditionalFormatting>
  <conditionalFormatting sqref="F999">
    <cfRule type="cellIs" dxfId="2" priority="357" stopIfTrue="1" operator="lessThan">
      <formula>0</formula>
    </cfRule>
  </conditionalFormatting>
  <conditionalFormatting sqref="F1000">
    <cfRule type="cellIs" dxfId="2" priority="356" stopIfTrue="1" operator="lessThan">
      <formula>0</formula>
    </cfRule>
  </conditionalFormatting>
  <conditionalFormatting sqref="F1001">
    <cfRule type="cellIs" dxfId="2" priority="355" stopIfTrue="1" operator="lessThan">
      <formula>0</formula>
    </cfRule>
  </conditionalFormatting>
  <conditionalFormatting sqref="F1002">
    <cfRule type="cellIs" dxfId="2" priority="354" stopIfTrue="1" operator="lessThan">
      <formula>0</formula>
    </cfRule>
  </conditionalFormatting>
  <conditionalFormatting sqref="F1003">
    <cfRule type="cellIs" dxfId="2" priority="353" stopIfTrue="1" operator="lessThan">
      <formula>0</formula>
    </cfRule>
  </conditionalFormatting>
  <conditionalFormatting sqref="F1004">
    <cfRule type="cellIs" dxfId="2" priority="352" stopIfTrue="1" operator="lessThan">
      <formula>0</formula>
    </cfRule>
  </conditionalFormatting>
  <conditionalFormatting sqref="F1005">
    <cfRule type="cellIs" dxfId="2" priority="351" stopIfTrue="1" operator="lessThan">
      <formula>0</formula>
    </cfRule>
  </conditionalFormatting>
  <conditionalFormatting sqref="F1006">
    <cfRule type="cellIs" dxfId="2" priority="350" stopIfTrue="1" operator="lessThan">
      <formula>0</formula>
    </cfRule>
  </conditionalFormatting>
  <conditionalFormatting sqref="F1007">
    <cfRule type="cellIs" dxfId="2" priority="349" stopIfTrue="1" operator="lessThan">
      <formula>0</formula>
    </cfRule>
  </conditionalFormatting>
  <conditionalFormatting sqref="F1008">
    <cfRule type="cellIs" dxfId="2" priority="348" stopIfTrue="1" operator="lessThan">
      <formula>0</formula>
    </cfRule>
  </conditionalFormatting>
  <conditionalFormatting sqref="F1009">
    <cfRule type="cellIs" dxfId="2" priority="347" stopIfTrue="1" operator="lessThan">
      <formula>0</formula>
    </cfRule>
  </conditionalFormatting>
  <conditionalFormatting sqref="F1010">
    <cfRule type="cellIs" dxfId="2" priority="346" stopIfTrue="1" operator="lessThan">
      <formula>0</formula>
    </cfRule>
  </conditionalFormatting>
  <conditionalFormatting sqref="F1011">
    <cfRule type="cellIs" dxfId="2" priority="345" stopIfTrue="1" operator="lessThan">
      <formula>0</formula>
    </cfRule>
  </conditionalFormatting>
  <conditionalFormatting sqref="F1012">
    <cfRule type="cellIs" dxfId="2" priority="344" stopIfTrue="1" operator="lessThan">
      <formula>0</formula>
    </cfRule>
  </conditionalFormatting>
  <conditionalFormatting sqref="F1013">
    <cfRule type="cellIs" dxfId="2" priority="343" stopIfTrue="1" operator="lessThan">
      <formula>0</formula>
    </cfRule>
  </conditionalFormatting>
  <conditionalFormatting sqref="F1014">
    <cfRule type="cellIs" dxfId="2" priority="342" stopIfTrue="1" operator="lessThan">
      <formula>0</formula>
    </cfRule>
  </conditionalFormatting>
  <conditionalFormatting sqref="F1015">
    <cfRule type="cellIs" dxfId="2" priority="341" stopIfTrue="1" operator="lessThan">
      <formula>0</formula>
    </cfRule>
  </conditionalFormatting>
  <conditionalFormatting sqref="F1016">
    <cfRule type="cellIs" dxfId="2" priority="340" stopIfTrue="1" operator="lessThan">
      <formula>0</formula>
    </cfRule>
  </conditionalFormatting>
  <conditionalFormatting sqref="F1017">
    <cfRule type="cellIs" dxfId="2" priority="339" stopIfTrue="1" operator="lessThan">
      <formula>0</formula>
    </cfRule>
  </conditionalFormatting>
  <conditionalFormatting sqref="F1018">
    <cfRule type="cellIs" dxfId="2" priority="338" stopIfTrue="1" operator="lessThan">
      <formula>0</formula>
    </cfRule>
  </conditionalFormatting>
  <conditionalFormatting sqref="F1019">
    <cfRule type="cellIs" dxfId="2" priority="337" stopIfTrue="1" operator="lessThan">
      <formula>0</formula>
    </cfRule>
  </conditionalFormatting>
  <conditionalFormatting sqref="F1020">
    <cfRule type="cellIs" dxfId="2" priority="336" stopIfTrue="1" operator="lessThan">
      <formula>0</formula>
    </cfRule>
  </conditionalFormatting>
  <conditionalFormatting sqref="F1021">
    <cfRule type="cellIs" dxfId="2" priority="335" stopIfTrue="1" operator="lessThan">
      <formula>0</formula>
    </cfRule>
  </conditionalFormatting>
  <conditionalFormatting sqref="F1022">
    <cfRule type="cellIs" dxfId="2" priority="334" stopIfTrue="1" operator="lessThan">
      <formula>0</formula>
    </cfRule>
  </conditionalFormatting>
  <conditionalFormatting sqref="F1023">
    <cfRule type="cellIs" dxfId="2" priority="333" stopIfTrue="1" operator="lessThan">
      <formula>0</formula>
    </cfRule>
  </conditionalFormatting>
  <conditionalFormatting sqref="F1024">
    <cfRule type="cellIs" dxfId="2" priority="332" stopIfTrue="1" operator="lessThan">
      <formula>0</formula>
    </cfRule>
  </conditionalFormatting>
  <conditionalFormatting sqref="F1025">
    <cfRule type="cellIs" dxfId="2" priority="331" stopIfTrue="1" operator="lessThan">
      <formula>0</formula>
    </cfRule>
  </conditionalFormatting>
  <conditionalFormatting sqref="F1026">
    <cfRule type="cellIs" dxfId="2" priority="330" stopIfTrue="1" operator="lessThan">
      <formula>0</formula>
    </cfRule>
  </conditionalFormatting>
  <conditionalFormatting sqref="F1027">
    <cfRule type="cellIs" dxfId="2" priority="329" stopIfTrue="1" operator="lessThan">
      <formula>0</formula>
    </cfRule>
  </conditionalFormatting>
  <conditionalFormatting sqref="F1028">
    <cfRule type="cellIs" dxfId="2" priority="328" stopIfTrue="1" operator="lessThan">
      <formula>0</formula>
    </cfRule>
  </conditionalFormatting>
  <conditionalFormatting sqref="F1029">
    <cfRule type="cellIs" dxfId="2" priority="327" stopIfTrue="1" operator="lessThan">
      <formula>0</formula>
    </cfRule>
  </conditionalFormatting>
  <conditionalFormatting sqref="F1030">
    <cfRule type="cellIs" dxfId="2" priority="326" stopIfTrue="1" operator="lessThan">
      <formula>0</formula>
    </cfRule>
  </conditionalFormatting>
  <conditionalFormatting sqref="F1031">
    <cfRule type="cellIs" dxfId="2" priority="325" stopIfTrue="1" operator="lessThan">
      <formula>0</formula>
    </cfRule>
  </conditionalFormatting>
  <conditionalFormatting sqref="F1032">
    <cfRule type="cellIs" dxfId="2" priority="324" stopIfTrue="1" operator="lessThan">
      <formula>0</formula>
    </cfRule>
  </conditionalFormatting>
  <conditionalFormatting sqref="F1033">
    <cfRule type="cellIs" dxfId="2" priority="323" stopIfTrue="1" operator="lessThan">
      <formula>0</formula>
    </cfRule>
  </conditionalFormatting>
  <conditionalFormatting sqref="F1034">
    <cfRule type="cellIs" dxfId="2" priority="322" stopIfTrue="1" operator="lessThan">
      <formula>0</formula>
    </cfRule>
  </conditionalFormatting>
  <conditionalFormatting sqref="F1035">
    <cfRule type="cellIs" dxfId="2" priority="321" stopIfTrue="1" operator="lessThan">
      <formula>0</formula>
    </cfRule>
  </conditionalFormatting>
  <conditionalFormatting sqref="F1036">
    <cfRule type="cellIs" dxfId="2" priority="320" stopIfTrue="1" operator="lessThan">
      <formula>0</formula>
    </cfRule>
  </conditionalFormatting>
  <conditionalFormatting sqref="F1037">
    <cfRule type="cellIs" dxfId="2" priority="319" stopIfTrue="1" operator="lessThan">
      <formula>0</formula>
    </cfRule>
  </conditionalFormatting>
  <conditionalFormatting sqref="F1038">
    <cfRule type="cellIs" dxfId="2" priority="318" stopIfTrue="1" operator="lessThan">
      <formula>0</formula>
    </cfRule>
  </conditionalFormatting>
  <conditionalFormatting sqref="F1039">
    <cfRule type="cellIs" dxfId="2" priority="317" stopIfTrue="1" operator="lessThan">
      <formula>0</formula>
    </cfRule>
  </conditionalFormatting>
  <conditionalFormatting sqref="F1040">
    <cfRule type="cellIs" dxfId="2" priority="316" stopIfTrue="1" operator="lessThan">
      <formula>0</formula>
    </cfRule>
  </conditionalFormatting>
  <conditionalFormatting sqref="F1041">
    <cfRule type="cellIs" dxfId="2" priority="315" stopIfTrue="1" operator="lessThan">
      <formula>0</formula>
    </cfRule>
  </conditionalFormatting>
  <conditionalFormatting sqref="F1042">
    <cfRule type="cellIs" dxfId="2" priority="314" stopIfTrue="1" operator="lessThan">
      <formula>0</formula>
    </cfRule>
  </conditionalFormatting>
  <conditionalFormatting sqref="F1043">
    <cfRule type="cellIs" dxfId="2" priority="313" stopIfTrue="1" operator="lessThan">
      <formula>0</formula>
    </cfRule>
  </conditionalFormatting>
  <conditionalFormatting sqref="F1044">
    <cfRule type="cellIs" dxfId="2" priority="312" stopIfTrue="1" operator="lessThan">
      <formula>0</formula>
    </cfRule>
  </conditionalFormatting>
  <conditionalFormatting sqref="F1045">
    <cfRule type="cellIs" dxfId="2" priority="311" stopIfTrue="1" operator="lessThan">
      <formula>0</formula>
    </cfRule>
  </conditionalFormatting>
  <conditionalFormatting sqref="F1046">
    <cfRule type="cellIs" dxfId="2" priority="310" stopIfTrue="1" operator="lessThan">
      <formula>0</formula>
    </cfRule>
  </conditionalFormatting>
  <conditionalFormatting sqref="F1047">
    <cfRule type="cellIs" dxfId="2" priority="309" stopIfTrue="1" operator="lessThan">
      <formula>0</formula>
    </cfRule>
  </conditionalFormatting>
  <conditionalFormatting sqref="F1048">
    <cfRule type="cellIs" dxfId="2" priority="308" stopIfTrue="1" operator="lessThan">
      <formula>0</formula>
    </cfRule>
  </conditionalFormatting>
  <conditionalFormatting sqref="F1049">
    <cfRule type="cellIs" dxfId="2" priority="307" stopIfTrue="1" operator="lessThan">
      <formula>0</formula>
    </cfRule>
  </conditionalFormatting>
  <conditionalFormatting sqref="F1050">
    <cfRule type="cellIs" dxfId="2" priority="306" stopIfTrue="1" operator="lessThan">
      <formula>0</formula>
    </cfRule>
  </conditionalFormatting>
  <conditionalFormatting sqref="F1051">
    <cfRule type="cellIs" dxfId="2" priority="305" stopIfTrue="1" operator="lessThan">
      <formula>0</formula>
    </cfRule>
  </conditionalFormatting>
  <conditionalFormatting sqref="F1052">
    <cfRule type="cellIs" dxfId="2" priority="304" stopIfTrue="1" operator="lessThan">
      <formula>0</formula>
    </cfRule>
  </conditionalFormatting>
  <conditionalFormatting sqref="F1053">
    <cfRule type="cellIs" dxfId="2" priority="303" stopIfTrue="1" operator="lessThan">
      <formula>0</formula>
    </cfRule>
  </conditionalFormatting>
  <conditionalFormatting sqref="F1054">
    <cfRule type="cellIs" dxfId="2" priority="302" stopIfTrue="1" operator="lessThan">
      <formula>0</formula>
    </cfRule>
  </conditionalFormatting>
  <conditionalFormatting sqref="F1055">
    <cfRule type="cellIs" dxfId="2" priority="301" stopIfTrue="1" operator="lessThan">
      <formula>0</formula>
    </cfRule>
  </conditionalFormatting>
  <conditionalFormatting sqref="F1056">
    <cfRule type="cellIs" dxfId="2" priority="300" stopIfTrue="1" operator="lessThan">
      <formula>0</formula>
    </cfRule>
  </conditionalFormatting>
  <conditionalFormatting sqref="F1057">
    <cfRule type="cellIs" dxfId="2" priority="299" stopIfTrue="1" operator="lessThan">
      <formula>0</formula>
    </cfRule>
  </conditionalFormatting>
  <conditionalFormatting sqref="F1058">
    <cfRule type="cellIs" dxfId="2" priority="298" stopIfTrue="1" operator="lessThan">
      <formula>0</formula>
    </cfRule>
  </conditionalFormatting>
  <conditionalFormatting sqref="F1059">
    <cfRule type="cellIs" dxfId="2" priority="297" stopIfTrue="1" operator="lessThan">
      <formula>0</formula>
    </cfRule>
  </conditionalFormatting>
  <conditionalFormatting sqref="F1060">
    <cfRule type="cellIs" dxfId="2" priority="296" stopIfTrue="1" operator="lessThan">
      <formula>0</formula>
    </cfRule>
  </conditionalFormatting>
  <conditionalFormatting sqref="F1061">
    <cfRule type="cellIs" dxfId="2" priority="295" stopIfTrue="1" operator="lessThan">
      <formula>0</formula>
    </cfRule>
  </conditionalFormatting>
  <conditionalFormatting sqref="F1062">
    <cfRule type="cellIs" dxfId="2" priority="294" stopIfTrue="1" operator="lessThan">
      <formula>0</formula>
    </cfRule>
  </conditionalFormatting>
  <conditionalFormatting sqref="F1063">
    <cfRule type="cellIs" dxfId="2" priority="293" stopIfTrue="1" operator="lessThan">
      <formula>0</formula>
    </cfRule>
  </conditionalFormatting>
  <conditionalFormatting sqref="F1064">
    <cfRule type="cellIs" dxfId="2" priority="292" stopIfTrue="1" operator="lessThan">
      <formula>0</formula>
    </cfRule>
  </conditionalFormatting>
  <conditionalFormatting sqref="F1065">
    <cfRule type="cellIs" dxfId="2" priority="291" stopIfTrue="1" operator="lessThan">
      <formula>0</formula>
    </cfRule>
  </conditionalFormatting>
  <conditionalFormatting sqref="F1066">
    <cfRule type="cellIs" dxfId="2" priority="290" stopIfTrue="1" operator="lessThan">
      <formula>0</formula>
    </cfRule>
  </conditionalFormatting>
  <conditionalFormatting sqref="F1067">
    <cfRule type="cellIs" dxfId="2" priority="289" stopIfTrue="1" operator="lessThan">
      <formula>0</formula>
    </cfRule>
  </conditionalFormatting>
  <conditionalFormatting sqref="F1068">
    <cfRule type="cellIs" dxfId="2" priority="288" stopIfTrue="1" operator="lessThan">
      <formula>0</formula>
    </cfRule>
  </conditionalFormatting>
  <conditionalFormatting sqref="F1069">
    <cfRule type="cellIs" dxfId="2" priority="287" stopIfTrue="1" operator="lessThan">
      <formula>0</formula>
    </cfRule>
  </conditionalFormatting>
  <conditionalFormatting sqref="F1070">
    <cfRule type="cellIs" dxfId="2" priority="286" stopIfTrue="1" operator="lessThan">
      <formula>0</formula>
    </cfRule>
  </conditionalFormatting>
  <conditionalFormatting sqref="F1071">
    <cfRule type="cellIs" dxfId="2" priority="285" stopIfTrue="1" operator="lessThan">
      <formula>0</formula>
    </cfRule>
  </conditionalFormatting>
  <conditionalFormatting sqref="F1072">
    <cfRule type="cellIs" dxfId="2" priority="284" stopIfTrue="1" operator="lessThan">
      <formula>0</formula>
    </cfRule>
  </conditionalFormatting>
  <conditionalFormatting sqref="F1073">
    <cfRule type="cellIs" dxfId="2" priority="283" stopIfTrue="1" operator="lessThan">
      <formula>0</formula>
    </cfRule>
  </conditionalFormatting>
  <conditionalFormatting sqref="F1074">
    <cfRule type="cellIs" dxfId="2" priority="282" stopIfTrue="1" operator="lessThan">
      <formula>0</formula>
    </cfRule>
  </conditionalFormatting>
  <conditionalFormatting sqref="F1075">
    <cfRule type="cellIs" dxfId="2" priority="281" stopIfTrue="1" operator="lessThan">
      <formula>0</formula>
    </cfRule>
  </conditionalFormatting>
  <conditionalFormatting sqref="F1076">
    <cfRule type="cellIs" dxfId="2" priority="280" stopIfTrue="1" operator="lessThan">
      <formula>0</formula>
    </cfRule>
  </conditionalFormatting>
  <conditionalFormatting sqref="F1077">
    <cfRule type="cellIs" dxfId="2" priority="279" stopIfTrue="1" operator="lessThan">
      <formula>0</formula>
    </cfRule>
  </conditionalFormatting>
  <conditionalFormatting sqref="F1078">
    <cfRule type="cellIs" dxfId="2" priority="278" stopIfTrue="1" operator="lessThan">
      <formula>0</formula>
    </cfRule>
  </conditionalFormatting>
  <conditionalFormatting sqref="F1079">
    <cfRule type="cellIs" dxfId="2" priority="277" stopIfTrue="1" operator="lessThan">
      <formula>0</formula>
    </cfRule>
  </conditionalFormatting>
  <conditionalFormatting sqref="F1080">
    <cfRule type="cellIs" dxfId="2" priority="276" stopIfTrue="1" operator="lessThan">
      <formula>0</formula>
    </cfRule>
  </conditionalFormatting>
  <conditionalFormatting sqref="F1081">
    <cfRule type="cellIs" dxfId="2" priority="275" stopIfTrue="1" operator="lessThan">
      <formula>0</formula>
    </cfRule>
  </conditionalFormatting>
  <conditionalFormatting sqref="F1082">
    <cfRule type="cellIs" dxfId="2" priority="274" stopIfTrue="1" operator="lessThan">
      <formula>0</formula>
    </cfRule>
  </conditionalFormatting>
  <conditionalFormatting sqref="F1083">
    <cfRule type="cellIs" dxfId="2" priority="273" stopIfTrue="1" operator="lessThan">
      <formula>0</formula>
    </cfRule>
  </conditionalFormatting>
  <conditionalFormatting sqref="F1084">
    <cfRule type="cellIs" dxfId="2" priority="272" stopIfTrue="1" operator="lessThan">
      <formula>0</formula>
    </cfRule>
  </conditionalFormatting>
  <conditionalFormatting sqref="F1085">
    <cfRule type="cellIs" dxfId="2" priority="271" stopIfTrue="1" operator="lessThan">
      <formula>0</formula>
    </cfRule>
  </conditionalFormatting>
  <conditionalFormatting sqref="F1086">
    <cfRule type="cellIs" dxfId="2" priority="270" stopIfTrue="1" operator="lessThan">
      <formula>0</formula>
    </cfRule>
  </conditionalFormatting>
  <conditionalFormatting sqref="F1087">
    <cfRule type="cellIs" dxfId="2" priority="269" stopIfTrue="1" operator="lessThan">
      <formula>0</formula>
    </cfRule>
  </conditionalFormatting>
  <conditionalFormatting sqref="F1088">
    <cfRule type="cellIs" dxfId="2" priority="268" stopIfTrue="1" operator="lessThan">
      <formula>0</formula>
    </cfRule>
  </conditionalFormatting>
  <conditionalFormatting sqref="F1089">
    <cfRule type="cellIs" dxfId="2" priority="267" stopIfTrue="1" operator="lessThan">
      <formula>0</formula>
    </cfRule>
  </conditionalFormatting>
  <conditionalFormatting sqref="F1090">
    <cfRule type="cellIs" dxfId="2" priority="266" stopIfTrue="1" operator="lessThan">
      <formula>0</formula>
    </cfRule>
  </conditionalFormatting>
  <conditionalFormatting sqref="F1091">
    <cfRule type="cellIs" dxfId="2" priority="265" stopIfTrue="1" operator="lessThan">
      <formula>0</formula>
    </cfRule>
  </conditionalFormatting>
  <conditionalFormatting sqref="F1092">
    <cfRule type="cellIs" dxfId="2" priority="264" stopIfTrue="1" operator="lessThan">
      <formula>0</formula>
    </cfRule>
  </conditionalFormatting>
  <conditionalFormatting sqref="F1093">
    <cfRule type="cellIs" dxfId="2" priority="263" stopIfTrue="1" operator="lessThan">
      <formula>0</formula>
    </cfRule>
  </conditionalFormatting>
  <conditionalFormatting sqref="F1094">
    <cfRule type="cellIs" dxfId="2" priority="262" stopIfTrue="1" operator="lessThan">
      <formula>0</formula>
    </cfRule>
  </conditionalFormatting>
  <conditionalFormatting sqref="F1095">
    <cfRule type="cellIs" dxfId="2" priority="261" stopIfTrue="1" operator="lessThan">
      <formula>0</formula>
    </cfRule>
  </conditionalFormatting>
  <conditionalFormatting sqref="F1096">
    <cfRule type="cellIs" dxfId="2" priority="260" stopIfTrue="1" operator="lessThan">
      <formula>0</formula>
    </cfRule>
  </conditionalFormatting>
  <conditionalFormatting sqref="F1097">
    <cfRule type="cellIs" dxfId="2" priority="259" stopIfTrue="1" operator="lessThan">
      <formula>0</formula>
    </cfRule>
  </conditionalFormatting>
  <conditionalFormatting sqref="F1098">
    <cfRule type="cellIs" dxfId="2" priority="258" stopIfTrue="1" operator="lessThan">
      <formula>0</formula>
    </cfRule>
  </conditionalFormatting>
  <conditionalFormatting sqref="F1099">
    <cfRule type="cellIs" dxfId="2" priority="257" stopIfTrue="1" operator="lessThan">
      <formula>0</formula>
    </cfRule>
  </conditionalFormatting>
  <conditionalFormatting sqref="F1100">
    <cfRule type="cellIs" dxfId="2" priority="256" stopIfTrue="1" operator="lessThan">
      <formula>0</formula>
    </cfRule>
  </conditionalFormatting>
  <conditionalFormatting sqref="F1101">
    <cfRule type="cellIs" dxfId="2" priority="255" stopIfTrue="1" operator="lessThan">
      <formula>0</formula>
    </cfRule>
  </conditionalFormatting>
  <conditionalFormatting sqref="F1102">
    <cfRule type="cellIs" dxfId="2" priority="254" stopIfTrue="1" operator="lessThan">
      <formula>0</formula>
    </cfRule>
  </conditionalFormatting>
  <conditionalFormatting sqref="F1103">
    <cfRule type="cellIs" dxfId="2" priority="253" stopIfTrue="1" operator="lessThan">
      <formula>0</formula>
    </cfRule>
  </conditionalFormatting>
  <conditionalFormatting sqref="F1104">
    <cfRule type="cellIs" dxfId="2" priority="252" stopIfTrue="1" operator="lessThan">
      <formula>0</formula>
    </cfRule>
  </conditionalFormatting>
  <conditionalFormatting sqref="F1105">
    <cfRule type="cellIs" dxfId="2" priority="251" stopIfTrue="1" operator="lessThan">
      <formula>0</formula>
    </cfRule>
  </conditionalFormatting>
  <conditionalFormatting sqref="F1106">
    <cfRule type="cellIs" dxfId="2" priority="250" stopIfTrue="1" operator="lessThan">
      <formula>0</formula>
    </cfRule>
  </conditionalFormatting>
  <conditionalFormatting sqref="F1107">
    <cfRule type="cellIs" dxfId="2" priority="249" stopIfTrue="1" operator="lessThan">
      <formula>0</formula>
    </cfRule>
  </conditionalFormatting>
  <conditionalFormatting sqref="F1108">
    <cfRule type="cellIs" dxfId="2" priority="248" stopIfTrue="1" operator="lessThan">
      <formula>0</formula>
    </cfRule>
  </conditionalFormatting>
  <conditionalFormatting sqref="F1109">
    <cfRule type="cellIs" dxfId="2" priority="247" stopIfTrue="1" operator="lessThan">
      <formula>0</formula>
    </cfRule>
  </conditionalFormatting>
  <conditionalFormatting sqref="F1110">
    <cfRule type="cellIs" dxfId="2" priority="246" stopIfTrue="1" operator="lessThan">
      <formula>0</formula>
    </cfRule>
  </conditionalFormatting>
  <conditionalFormatting sqref="F1111">
    <cfRule type="cellIs" dxfId="2" priority="245" stopIfTrue="1" operator="lessThan">
      <formula>0</formula>
    </cfRule>
  </conditionalFormatting>
  <conditionalFormatting sqref="F1112">
    <cfRule type="cellIs" dxfId="2" priority="244" stopIfTrue="1" operator="lessThan">
      <formula>0</formula>
    </cfRule>
  </conditionalFormatting>
  <conditionalFormatting sqref="F1113">
    <cfRule type="cellIs" dxfId="2" priority="243" stopIfTrue="1" operator="lessThan">
      <formula>0</formula>
    </cfRule>
  </conditionalFormatting>
  <conditionalFormatting sqref="F1114">
    <cfRule type="cellIs" dxfId="2" priority="242" stopIfTrue="1" operator="lessThan">
      <formula>0</formula>
    </cfRule>
  </conditionalFormatting>
  <conditionalFormatting sqref="F1115">
    <cfRule type="cellIs" dxfId="2" priority="241" stopIfTrue="1" operator="lessThan">
      <formula>0</formula>
    </cfRule>
  </conditionalFormatting>
  <conditionalFormatting sqref="F1116">
    <cfRule type="cellIs" dxfId="2" priority="240" stopIfTrue="1" operator="lessThan">
      <formula>0</formula>
    </cfRule>
  </conditionalFormatting>
  <conditionalFormatting sqref="F1117">
    <cfRule type="cellIs" dxfId="2" priority="239" stopIfTrue="1" operator="lessThan">
      <formula>0</formula>
    </cfRule>
  </conditionalFormatting>
  <conditionalFormatting sqref="F1118">
    <cfRule type="cellIs" dxfId="2" priority="238" stopIfTrue="1" operator="lessThan">
      <formula>0</formula>
    </cfRule>
  </conditionalFormatting>
  <conditionalFormatting sqref="F1119">
    <cfRule type="cellIs" dxfId="2" priority="237" stopIfTrue="1" operator="lessThan">
      <formula>0</formula>
    </cfRule>
  </conditionalFormatting>
  <conditionalFormatting sqref="F1120">
    <cfRule type="cellIs" dxfId="2" priority="236" stopIfTrue="1" operator="lessThan">
      <formula>0</formula>
    </cfRule>
  </conditionalFormatting>
  <conditionalFormatting sqref="F1121">
    <cfRule type="cellIs" dxfId="2" priority="235" stopIfTrue="1" operator="lessThan">
      <formula>0</formula>
    </cfRule>
  </conditionalFormatting>
  <conditionalFormatting sqref="F1122">
    <cfRule type="cellIs" dxfId="2" priority="234" stopIfTrue="1" operator="lessThan">
      <formula>0</formula>
    </cfRule>
  </conditionalFormatting>
  <conditionalFormatting sqref="F1123">
    <cfRule type="cellIs" dxfId="2" priority="233" stopIfTrue="1" operator="lessThan">
      <formula>0</formula>
    </cfRule>
  </conditionalFormatting>
  <conditionalFormatting sqref="F1124">
    <cfRule type="cellIs" dxfId="2" priority="232" stopIfTrue="1" operator="lessThan">
      <formula>0</formula>
    </cfRule>
  </conditionalFormatting>
  <conditionalFormatting sqref="F1125">
    <cfRule type="cellIs" dxfId="2" priority="231" stopIfTrue="1" operator="lessThan">
      <formula>0</formula>
    </cfRule>
  </conditionalFormatting>
  <conditionalFormatting sqref="F1126">
    <cfRule type="cellIs" dxfId="2" priority="230" stopIfTrue="1" operator="lessThan">
      <formula>0</formula>
    </cfRule>
  </conditionalFormatting>
  <conditionalFormatting sqref="F1127">
    <cfRule type="cellIs" dxfId="2" priority="229" stopIfTrue="1" operator="lessThan">
      <formula>0</formula>
    </cfRule>
  </conditionalFormatting>
  <conditionalFormatting sqref="F1128">
    <cfRule type="cellIs" dxfId="2" priority="228" stopIfTrue="1" operator="lessThan">
      <formula>0</formula>
    </cfRule>
  </conditionalFormatting>
  <conditionalFormatting sqref="F1129">
    <cfRule type="cellIs" dxfId="2" priority="227" stopIfTrue="1" operator="lessThan">
      <formula>0</formula>
    </cfRule>
  </conditionalFormatting>
  <conditionalFormatting sqref="F1130">
    <cfRule type="cellIs" dxfId="2" priority="226" stopIfTrue="1" operator="lessThan">
      <formula>0</formula>
    </cfRule>
  </conditionalFormatting>
  <conditionalFormatting sqref="F1131">
    <cfRule type="cellIs" dxfId="2" priority="225" stopIfTrue="1" operator="lessThan">
      <formula>0</formula>
    </cfRule>
  </conditionalFormatting>
  <conditionalFormatting sqref="F1132">
    <cfRule type="cellIs" dxfId="2" priority="224" stopIfTrue="1" operator="lessThan">
      <formula>0</formula>
    </cfRule>
  </conditionalFormatting>
  <conditionalFormatting sqref="F1133">
    <cfRule type="cellIs" dxfId="2" priority="223" stopIfTrue="1" operator="lessThan">
      <formula>0</formula>
    </cfRule>
  </conditionalFormatting>
  <conditionalFormatting sqref="F1134">
    <cfRule type="cellIs" dxfId="2" priority="222" stopIfTrue="1" operator="lessThan">
      <formula>0</formula>
    </cfRule>
  </conditionalFormatting>
  <conditionalFormatting sqref="F1135">
    <cfRule type="cellIs" dxfId="2" priority="221" stopIfTrue="1" operator="lessThan">
      <formula>0</formula>
    </cfRule>
  </conditionalFormatting>
  <conditionalFormatting sqref="F1136">
    <cfRule type="cellIs" dxfId="2" priority="220" stopIfTrue="1" operator="lessThan">
      <formula>0</formula>
    </cfRule>
  </conditionalFormatting>
  <conditionalFormatting sqref="F1137">
    <cfRule type="cellIs" dxfId="2" priority="219" stopIfTrue="1" operator="lessThan">
      <formula>0</formula>
    </cfRule>
  </conditionalFormatting>
  <conditionalFormatting sqref="F1138">
    <cfRule type="cellIs" dxfId="2" priority="218" stopIfTrue="1" operator="lessThan">
      <formula>0</formula>
    </cfRule>
  </conditionalFormatting>
  <conditionalFormatting sqref="F1139">
    <cfRule type="cellIs" dxfId="2" priority="217" stopIfTrue="1" operator="lessThan">
      <formula>0</formula>
    </cfRule>
  </conditionalFormatting>
  <conditionalFormatting sqref="F1140">
    <cfRule type="cellIs" dxfId="2" priority="216" stopIfTrue="1" operator="lessThan">
      <formula>0</formula>
    </cfRule>
  </conditionalFormatting>
  <conditionalFormatting sqref="F1141">
    <cfRule type="cellIs" dxfId="2" priority="215" stopIfTrue="1" operator="lessThan">
      <formula>0</formula>
    </cfRule>
  </conditionalFormatting>
  <conditionalFormatting sqref="F1142">
    <cfRule type="cellIs" dxfId="2" priority="214" stopIfTrue="1" operator="lessThan">
      <formula>0</formula>
    </cfRule>
  </conditionalFormatting>
  <conditionalFormatting sqref="F1143">
    <cfRule type="cellIs" dxfId="2" priority="213" stopIfTrue="1" operator="lessThan">
      <formula>0</formula>
    </cfRule>
  </conditionalFormatting>
  <conditionalFormatting sqref="F1144">
    <cfRule type="cellIs" dxfId="2" priority="212" stopIfTrue="1" operator="lessThan">
      <formula>0</formula>
    </cfRule>
  </conditionalFormatting>
  <conditionalFormatting sqref="F1145">
    <cfRule type="cellIs" dxfId="2" priority="211" stopIfTrue="1" operator="lessThan">
      <formula>0</formula>
    </cfRule>
  </conditionalFormatting>
  <conditionalFormatting sqref="F1146">
    <cfRule type="cellIs" dxfId="2" priority="210" stopIfTrue="1" operator="lessThan">
      <formula>0</formula>
    </cfRule>
  </conditionalFormatting>
  <conditionalFormatting sqref="F1147">
    <cfRule type="cellIs" dxfId="2" priority="209" stopIfTrue="1" operator="lessThan">
      <formula>0</formula>
    </cfRule>
  </conditionalFormatting>
  <conditionalFormatting sqref="F1148">
    <cfRule type="cellIs" dxfId="2" priority="208" stopIfTrue="1" operator="lessThan">
      <formula>0</formula>
    </cfRule>
  </conditionalFormatting>
  <conditionalFormatting sqref="F1149">
    <cfRule type="cellIs" dxfId="2" priority="207" stopIfTrue="1" operator="lessThan">
      <formula>0</formula>
    </cfRule>
  </conditionalFormatting>
  <conditionalFormatting sqref="F1150">
    <cfRule type="cellIs" dxfId="2" priority="206" stopIfTrue="1" operator="lessThan">
      <formula>0</formula>
    </cfRule>
  </conditionalFormatting>
  <conditionalFormatting sqref="F1151">
    <cfRule type="cellIs" dxfId="2" priority="205" stopIfTrue="1" operator="lessThan">
      <formula>0</formula>
    </cfRule>
  </conditionalFormatting>
  <conditionalFormatting sqref="F1152">
    <cfRule type="cellIs" dxfId="2" priority="204" stopIfTrue="1" operator="lessThan">
      <formula>0</formula>
    </cfRule>
  </conditionalFormatting>
  <conditionalFormatting sqref="F1153">
    <cfRule type="cellIs" dxfId="2" priority="203" stopIfTrue="1" operator="lessThan">
      <formula>0</formula>
    </cfRule>
  </conditionalFormatting>
  <conditionalFormatting sqref="F1154">
    <cfRule type="cellIs" dxfId="2" priority="202" stopIfTrue="1" operator="lessThan">
      <formula>0</formula>
    </cfRule>
  </conditionalFormatting>
  <conditionalFormatting sqref="F1155">
    <cfRule type="cellIs" dxfId="2" priority="201" stopIfTrue="1" operator="lessThan">
      <formula>0</formula>
    </cfRule>
  </conditionalFormatting>
  <conditionalFormatting sqref="F1156">
    <cfRule type="cellIs" dxfId="2" priority="200" stopIfTrue="1" operator="lessThan">
      <formula>0</formula>
    </cfRule>
  </conditionalFormatting>
  <conditionalFormatting sqref="F1157">
    <cfRule type="cellIs" dxfId="2" priority="199" stopIfTrue="1" operator="lessThan">
      <formula>0</formula>
    </cfRule>
  </conditionalFormatting>
  <conditionalFormatting sqref="F1158">
    <cfRule type="cellIs" dxfId="2" priority="198" stopIfTrue="1" operator="lessThan">
      <formula>0</formula>
    </cfRule>
  </conditionalFormatting>
  <conditionalFormatting sqref="F1159">
    <cfRule type="cellIs" dxfId="2" priority="197" stopIfTrue="1" operator="lessThan">
      <formula>0</formula>
    </cfRule>
  </conditionalFormatting>
  <conditionalFormatting sqref="F1160">
    <cfRule type="cellIs" dxfId="2" priority="196" stopIfTrue="1" operator="lessThan">
      <formula>0</formula>
    </cfRule>
  </conditionalFormatting>
  <conditionalFormatting sqref="F1161">
    <cfRule type="cellIs" dxfId="2" priority="195" stopIfTrue="1" operator="lessThan">
      <formula>0</formula>
    </cfRule>
  </conditionalFormatting>
  <conditionalFormatting sqref="F1162">
    <cfRule type="cellIs" dxfId="2" priority="194" stopIfTrue="1" operator="lessThan">
      <formula>0</formula>
    </cfRule>
  </conditionalFormatting>
  <conditionalFormatting sqref="F1163">
    <cfRule type="cellIs" dxfId="2" priority="193" stopIfTrue="1" operator="lessThan">
      <formula>0</formula>
    </cfRule>
  </conditionalFormatting>
  <conditionalFormatting sqref="F1164">
    <cfRule type="cellIs" dxfId="2" priority="192" stopIfTrue="1" operator="lessThan">
      <formula>0</formula>
    </cfRule>
  </conditionalFormatting>
  <conditionalFormatting sqref="F1165">
    <cfRule type="cellIs" dxfId="2" priority="191" stopIfTrue="1" operator="lessThan">
      <formula>0</formula>
    </cfRule>
  </conditionalFormatting>
  <conditionalFormatting sqref="F1166">
    <cfRule type="cellIs" dxfId="2" priority="190" stopIfTrue="1" operator="lessThan">
      <formula>0</formula>
    </cfRule>
  </conditionalFormatting>
  <conditionalFormatting sqref="F1167">
    <cfRule type="cellIs" dxfId="2" priority="189" stopIfTrue="1" operator="lessThan">
      <formula>0</formula>
    </cfRule>
  </conditionalFormatting>
  <conditionalFormatting sqref="F1168">
    <cfRule type="cellIs" dxfId="2" priority="188" stopIfTrue="1" operator="lessThan">
      <formula>0</formula>
    </cfRule>
  </conditionalFormatting>
  <conditionalFormatting sqref="F1169">
    <cfRule type="cellIs" dxfId="2" priority="187" stopIfTrue="1" operator="lessThan">
      <formula>0</formula>
    </cfRule>
  </conditionalFormatting>
  <conditionalFormatting sqref="F1170">
    <cfRule type="cellIs" dxfId="2" priority="186" stopIfTrue="1" operator="lessThan">
      <formula>0</formula>
    </cfRule>
  </conditionalFormatting>
  <conditionalFormatting sqref="F1171">
    <cfRule type="cellIs" dxfId="2" priority="185" stopIfTrue="1" operator="lessThan">
      <formula>0</formula>
    </cfRule>
  </conditionalFormatting>
  <conditionalFormatting sqref="F1172">
    <cfRule type="cellIs" dxfId="2" priority="184" stopIfTrue="1" operator="lessThan">
      <formula>0</formula>
    </cfRule>
  </conditionalFormatting>
  <conditionalFormatting sqref="F1173">
    <cfRule type="cellIs" dxfId="2" priority="183" stopIfTrue="1" operator="lessThan">
      <formula>0</formula>
    </cfRule>
  </conditionalFormatting>
  <conditionalFormatting sqref="F1174">
    <cfRule type="cellIs" dxfId="2" priority="182" stopIfTrue="1" operator="lessThan">
      <formula>0</formula>
    </cfRule>
  </conditionalFormatting>
  <conditionalFormatting sqref="F1175">
    <cfRule type="cellIs" dxfId="2" priority="181" stopIfTrue="1" operator="lessThan">
      <formula>0</formula>
    </cfRule>
  </conditionalFormatting>
  <conditionalFormatting sqref="F1176">
    <cfRule type="cellIs" dxfId="2" priority="180" stopIfTrue="1" operator="lessThan">
      <formula>0</formula>
    </cfRule>
  </conditionalFormatting>
  <conditionalFormatting sqref="F1177">
    <cfRule type="cellIs" dxfId="2" priority="179" stopIfTrue="1" operator="lessThan">
      <formula>0</formula>
    </cfRule>
  </conditionalFormatting>
  <conditionalFormatting sqref="F1178">
    <cfRule type="cellIs" dxfId="2" priority="178" stopIfTrue="1" operator="lessThan">
      <formula>0</formula>
    </cfRule>
  </conditionalFormatting>
  <conditionalFormatting sqref="F1179">
    <cfRule type="cellIs" dxfId="2" priority="177" stopIfTrue="1" operator="lessThan">
      <formula>0</formula>
    </cfRule>
  </conditionalFormatting>
  <conditionalFormatting sqref="F1180">
    <cfRule type="cellIs" dxfId="2" priority="176" stopIfTrue="1" operator="lessThan">
      <formula>0</formula>
    </cfRule>
  </conditionalFormatting>
  <conditionalFormatting sqref="F1181">
    <cfRule type="cellIs" dxfId="2" priority="175" stopIfTrue="1" operator="lessThan">
      <formula>0</formula>
    </cfRule>
  </conditionalFormatting>
  <conditionalFormatting sqref="F1182">
    <cfRule type="cellIs" dxfId="2" priority="174" stopIfTrue="1" operator="lessThan">
      <formula>0</formula>
    </cfRule>
  </conditionalFormatting>
  <conditionalFormatting sqref="F1183">
    <cfRule type="cellIs" dxfId="2" priority="173" stopIfTrue="1" operator="lessThan">
      <formula>0</formula>
    </cfRule>
  </conditionalFormatting>
  <conditionalFormatting sqref="F1184">
    <cfRule type="cellIs" dxfId="2" priority="172" stopIfTrue="1" operator="lessThan">
      <formula>0</formula>
    </cfRule>
  </conditionalFormatting>
  <conditionalFormatting sqref="F1185">
    <cfRule type="cellIs" dxfId="2" priority="171" stopIfTrue="1" operator="lessThan">
      <formula>0</formula>
    </cfRule>
  </conditionalFormatting>
  <conditionalFormatting sqref="F1186">
    <cfRule type="cellIs" dxfId="2" priority="170" stopIfTrue="1" operator="lessThan">
      <formula>0</formula>
    </cfRule>
  </conditionalFormatting>
  <conditionalFormatting sqref="F1187">
    <cfRule type="cellIs" dxfId="2" priority="169" stopIfTrue="1" operator="lessThan">
      <formula>0</formula>
    </cfRule>
  </conditionalFormatting>
  <conditionalFormatting sqref="F1188">
    <cfRule type="cellIs" dxfId="2" priority="168" stopIfTrue="1" operator="lessThan">
      <formula>0</formula>
    </cfRule>
  </conditionalFormatting>
  <conditionalFormatting sqref="F1189">
    <cfRule type="cellIs" dxfId="2" priority="167" stopIfTrue="1" operator="lessThan">
      <formula>0</formula>
    </cfRule>
  </conditionalFormatting>
  <conditionalFormatting sqref="F1190">
    <cfRule type="cellIs" dxfId="2" priority="166" stopIfTrue="1" operator="lessThan">
      <formula>0</formula>
    </cfRule>
  </conditionalFormatting>
  <conditionalFormatting sqref="F1191">
    <cfRule type="cellIs" dxfId="2" priority="165" stopIfTrue="1" operator="lessThan">
      <formula>0</formula>
    </cfRule>
  </conditionalFormatting>
  <conditionalFormatting sqref="F1192">
    <cfRule type="cellIs" dxfId="2" priority="164" stopIfTrue="1" operator="lessThan">
      <formula>0</formula>
    </cfRule>
  </conditionalFormatting>
  <conditionalFormatting sqref="F1193">
    <cfRule type="cellIs" dxfId="2" priority="163" stopIfTrue="1" operator="lessThan">
      <formula>0</formula>
    </cfRule>
  </conditionalFormatting>
  <conditionalFormatting sqref="F1194">
    <cfRule type="cellIs" dxfId="2" priority="162" stopIfTrue="1" operator="lessThan">
      <formula>0</formula>
    </cfRule>
  </conditionalFormatting>
  <conditionalFormatting sqref="F1195">
    <cfRule type="cellIs" dxfId="2" priority="161" stopIfTrue="1" operator="lessThan">
      <formula>0</formula>
    </cfRule>
  </conditionalFormatting>
  <conditionalFormatting sqref="F1196">
    <cfRule type="cellIs" dxfId="2" priority="160" stopIfTrue="1" operator="lessThan">
      <formula>0</formula>
    </cfRule>
  </conditionalFormatting>
  <conditionalFormatting sqref="F1197">
    <cfRule type="cellIs" dxfId="2" priority="159" stopIfTrue="1" operator="lessThan">
      <formula>0</formula>
    </cfRule>
  </conditionalFormatting>
  <conditionalFormatting sqref="F1198">
    <cfRule type="cellIs" dxfId="2" priority="158" stopIfTrue="1" operator="lessThan">
      <formula>0</formula>
    </cfRule>
  </conditionalFormatting>
  <conditionalFormatting sqref="F1199">
    <cfRule type="cellIs" dxfId="2" priority="157" stopIfTrue="1" operator="lessThan">
      <formula>0</formula>
    </cfRule>
  </conditionalFormatting>
  <conditionalFormatting sqref="F1200">
    <cfRule type="cellIs" dxfId="2" priority="156" stopIfTrue="1" operator="lessThan">
      <formula>0</formula>
    </cfRule>
  </conditionalFormatting>
  <conditionalFormatting sqref="F1201">
    <cfRule type="cellIs" dxfId="2" priority="155" stopIfTrue="1" operator="lessThan">
      <formula>0</formula>
    </cfRule>
  </conditionalFormatting>
  <conditionalFormatting sqref="F1202">
    <cfRule type="cellIs" dxfId="2" priority="154" stopIfTrue="1" operator="lessThan">
      <formula>0</formula>
    </cfRule>
  </conditionalFormatting>
  <conditionalFormatting sqref="F1203">
    <cfRule type="cellIs" dxfId="2" priority="153" stopIfTrue="1" operator="lessThan">
      <formula>0</formula>
    </cfRule>
  </conditionalFormatting>
  <conditionalFormatting sqref="F1204">
    <cfRule type="cellIs" dxfId="2" priority="152" stopIfTrue="1" operator="lessThan">
      <formula>0</formula>
    </cfRule>
  </conditionalFormatting>
  <conditionalFormatting sqref="F1205">
    <cfRule type="cellIs" dxfId="2" priority="151" stopIfTrue="1" operator="lessThan">
      <formula>0</formula>
    </cfRule>
  </conditionalFormatting>
  <conditionalFormatting sqref="F1206">
    <cfRule type="cellIs" dxfId="2" priority="150" stopIfTrue="1" operator="lessThan">
      <formula>0</formula>
    </cfRule>
  </conditionalFormatting>
  <conditionalFormatting sqref="F1207">
    <cfRule type="cellIs" dxfId="2" priority="149" stopIfTrue="1" operator="lessThan">
      <formula>0</formula>
    </cfRule>
  </conditionalFormatting>
  <conditionalFormatting sqref="F1208">
    <cfRule type="cellIs" dxfId="2" priority="148" stopIfTrue="1" operator="lessThan">
      <formula>0</formula>
    </cfRule>
  </conditionalFormatting>
  <conditionalFormatting sqref="F1209">
    <cfRule type="cellIs" dxfId="2" priority="147" stopIfTrue="1" operator="lessThan">
      <formula>0</formula>
    </cfRule>
  </conditionalFormatting>
  <conditionalFormatting sqref="F1210">
    <cfRule type="cellIs" dxfId="2" priority="146" stopIfTrue="1" operator="lessThan">
      <formula>0</formula>
    </cfRule>
  </conditionalFormatting>
  <conditionalFormatting sqref="F1211">
    <cfRule type="cellIs" dxfId="2" priority="145" stopIfTrue="1" operator="lessThan">
      <formula>0</formula>
    </cfRule>
  </conditionalFormatting>
  <conditionalFormatting sqref="F1212">
    <cfRule type="cellIs" dxfId="2" priority="144" stopIfTrue="1" operator="lessThan">
      <formula>0</formula>
    </cfRule>
  </conditionalFormatting>
  <conditionalFormatting sqref="F1213">
    <cfRule type="cellIs" dxfId="2" priority="143" stopIfTrue="1" operator="lessThan">
      <formula>0</formula>
    </cfRule>
  </conditionalFormatting>
  <conditionalFormatting sqref="F1214">
    <cfRule type="cellIs" dxfId="2" priority="142" stopIfTrue="1" operator="lessThan">
      <formula>0</formula>
    </cfRule>
  </conditionalFormatting>
  <conditionalFormatting sqref="F1215">
    <cfRule type="cellIs" dxfId="2" priority="141" stopIfTrue="1" operator="lessThan">
      <formula>0</formula>
    </cfRule>
  </conditionalFormatting>
  <conditionalFormatting sqref="F1216">
    <cfRule type="cellIs" dxfId="2" priority="140" stopIfTrue="1" operator="lessThan">
      <formula>0</formula>
    </cfRule>
  </conditionalFormatting>
  <conditionalFormatting sqref="F1217">
    <cfRule type="cellIs" dxfId="2" priority="139" stopIfTrue="1" operator="lessThan">
      <formula>0</formula>
    </cfRule>
  </conditionalFormatting>
  <conditionalFormatting sqref="F1218">
    <cfRule type="cellIs" dxfId="2" priority="138" stopIfTrue="1" operator="lessThan">
      <formula>0</formula>
    </cfRule>
  </conditionalFormatting>
  <conditionalFormatting sqref="F1219">
    <cfRule type="cellIs" dxfId="2" priority="137" stopIfTrue="1" operator="lessThan">
      <formula>0</formula>
    </cfRule>
  </conditionalFormatting>
  <conditionalFormatting sqref="F1220">
    <cfRule type="cellIs" dxfId="2" priority="136" stopIfTrue="1" operator="lessThan">
      <formula>0</formula>
    </cfRule>
  </conditionalFormatting>
  <conditionalFormatting sqref="F1221">
    <cfRule type="cellIs" dxfId="2" priority="135" stopIfTrue="1" operator="lessThan">
      <formula>0</formula>
    </cfRule>
  </conditionalFormatting>
  <conditionalFormatting sqref="F1222">
    <cfRule type="cellIs" dxfId="2" priority="134" stopIfTrue="1" operator="lessThan">
      <formula>0</formula>
    </cfRule>
  </conditionalFormatting>
  <conditionalFormatting sqref="F1223">
    <cfRule type="cellIs" dxfId="2" priority="133" stopIfTrue="1" operator="lessThan">
      <formula>0</formula>
    </cfRule>
  </conditionalFormatting>
  <conditionalFormatting sqref="F1224">
    <cfRule type="cellIs" dxfId="2" priority="132" stopIfTrue="1" operator="lessThan">
      <formula>0</formula>
    </cfRule>
  </conditionalFormatting>
  <conditionalFormatting sqref="F1225">
    <cfRule type="cellIs" dxfId="2" priority="131" stopIfTrue="1" operator="lessThan">
      <formula>0</formula>
    </cfRule>
  </conditionalFormatting>
  <conditionalFormatting sqref="F1226">
    <cfRule type="cellIs" dxfId="2" priority="130" stopIfTrue="1" operator="lessThan">
      <formula>0</formula>
    </cfRule>
  </conditionalFormatting>
  <conditionalFormatting sqref="F1227">
    <cfRule type="cellIs" dxfId="2" priority="129" stopIfTrue="1" operator="lessThan">
      <formula>0</formula>
    </cfRule>
  </conditionalFormatting>
  <conditionalFormatting sqref="F1228">
    <cfRule type="cellIs" dxfId="2" priority="128" stopIfTrue="1" operator="lessThan">
      <formula>0</formula>
    </cfRule>
  </conditionalFormatting>
  <conditionalFormatting sqref="F1229">
    <cfRule type="cellIs" dxfId="2" priority="127" stopIfTrue="1" operator="lessThan">
      <formula>0</formula>
    </cfRule>
  </conditionalFormatting>
  <conditionalFormatting sqref="F1230">
    <cfRule type="cellIs" dxfId="2" priority="126" stopIfTrue="1" operator="lessThan">
      <formula>0</formula>
    </cfRule>
  </conditionalFormatting>
  <conditionalFormatting sqref="F1231">
    <cfRule type="cellIs" dxfId="2" priority="125" stopIfTrue="1" operator="lessThan">
      <formula>0</formula>
    </cfRule>
  </conditionalFormatting>
  <conditionalFormatting sqref="F1232">
    <cfRule type="cellIs" dxfId="2" priority="124" stopIfTrue="1" operator="lessThan">
      <formula>0</formula>
    </cfRule>
  </conditionalFormatting>
  <conditionalFormatting sqref="F1233">
    <cfRule type="cellIs" dxfId="2" priority="123" stopIfTrue="1" operator="lessThan">
      <formula>0</formula>
    </cfRule>
  </conditionalFormatting>
  <conditionalFormatting sqref="F1234">
    <cfRule type="cellIs" dxfId="2" priority="122" stopIfTrue="1" operator="lessThan">
      <formula>0</formula>
    </cfRule>
  </conditionalFormatting>
  <conditionalFormatting sqref="F1235">
    <cfRule type="cellIs" dxfId="2" priority="121" stopIfTrue="1" operator="lessThan">
      <formula>0</formula>
    </cfRule>
  </conditionalFormatting>
  <conditionalFormatting sqref="F1236">
    <cfRule type="cellIs" dxfId="2" priority="120" stopIfTrue="1" operator="lessThan">
      <formula>0</formula>
    </cfRule>
  </conditionalFormatting>
  <conditionalFormatting sqref="F1237">
    <cfRule type="cellIs" dxfId="2" priority="119" stopIfTrue="1" operator="lessThan">
      <formula>0</formula>
    </cfRule>
  </conditionalFormatting>
  <conditionalFormatting sqref="F1238">
    <cfRule type="cellIs" dxfId="2" priority="118" stopIfTrue="1" operator="lessThan">
      <formula>0</formula>
    </cfRule>
  </conditionalFormatting>
  <conditionalFormatting sqref="F1239">
    <cfRule type="cellIs" dxfId="2" priority="117" stopIfTrue="1" operator="lessThan">
      <formula>0</formula>
    </cfRule>
  </conditionalFormatting>
  <conditionalFormatting sqref="F1240">
    <cfRule type="cellIs" dxfId="2" priority="116" stopIfTrue="1" operator="lessThan">
      <formula>0</formula>
    </cfRule>
  </conditionalFormatting>
  <conditionalFormatting sqref="F1241">
    <cfRule type="cellIs" dxfId="2" priority="115" stopIfTrue="1" operator="lessThan">
      <formula>0</formula>
    </cfRule>
  </conditionalFormatting>
  <conditionalFormatting sqref="F1242">
    <cfRule type="cellIs" dxfId="2" priority="114" stopIfTrue="1" operator="lessThan">
      <formula>0</formula>
    </cfRule>
  </conditionalFormatting>
  <conditionalFormatting sqref="F1243">
    <cfRule type="cellIs" dxfId="2" priority="113" stopIfTrue="1" operator="lessThan">
      <formula>0</formula>
    </cfRule>
  </conditionalFormatting>
  <conditionalFormatting sqref="F1244">
    <cfRule type="cellIs" dxfId="2" priority="112" stopIfTrue="1" operator="lessThan">
      <formula>0</formula>
    </cfRule>
  </conditionalFormatting>
  <conditionalFormatting sqref="F1245">
    <cfRule type="cellIs" dxfId="2" priority="111" stopIfTrue="1" operator="lessThan">
      <formula>0</formula>
    </cfRule>
  </conditionalFormatting>
  <conditionalFormatting sqref="F1246">
    <cfRule type="cellIs" dxfId="2" priority="110" stopIfTrue="1" operator="lessThan">
      <formula>0</formula>
    </cfRule>
  </conditionalFormatting>
  <conditionalFormatting sqref="F1247">
    <cfRule type="cellIs" dxfId="2" priority="109" stopIfTrue="1" operator="lessThan">
      <formula>0</formula>
    </cfRule>
  </conditionalFormatting>
  <conditionalFormatting sqref="F1248">
    <cfRule type="cellIs" dxfId="2" priority="108" stopIfTrue="1" operator="lessThan">
      <formula>0</formula>
    </cfRule>
  </conditionalFormatting>
  <conditionalFormatting sqref="F1249">
    <cfRule type="cellIs" dxfId="2" priority="107" stopIfTrue="1" operator="lessThan">
      <formula>0</formula>
    </cfRule>
  </conditionalFormatting>
  <conditionalFormatting sqref="F1250">
    <cfRule type="cellIs" dxfId="2" priority="106" stopIfTrue="1" operator="lessThan">
      <formula>0</formula>
    </cfRule>
  </conditionalFormatting>
  <conditionalFormatting sqref="F1251">
    <cfRule type="cellIs" dxfId="2" priority="105" stopIfTrue="1" operator="lessThan">
      <formula>0</formula>
    </cfRule>
  </conditionalFormatting>
  <conditionalFormatting sqref="F1252">
    <cfRule type="cellIs" dxfId="2" priority="104" stopIfTrue="1" operator="lessThan">
      <formula>0</formula>
    </cfRule>
  </conditionalFormatting>
  <conditionalFormatting sqref="F1253">
    <cfRule type="cellIs" dxfId="2" priority="103" stopIfTrue="1" operator="lessThan">
      <formula>0</formula>
    </cfRule>
  </conditionalFormatting>
  <conditionalFormatting sqref="F1254">
    <cfRule type="cellIs" dxfId="2" priority="102" stopIfTrue="1" operator="lessThan">
      <formula>0</formula>
    </cfRule>
  </conditionalFormatting>
  <conditionalFormatting sqref="F1255">
    <cfRule type="cellIs" dxfId="2" priority="101" stopIfTrue="1" operator="lessThan">
      <formula>0</formula>
    </cfRule>
  </conditionalFormatting>
  <conditionalFormatting sqref="F1256">
    <cfRule type="cellIs" dxfId="2" priority="100" stopIfTrue="1" operator="lessThan">
      <formula>0</formula>
    </cfRule>
  </conditionalFormatting>
  <conditionalFormatting sqref="F1257">
    <cfRule type="cellIs" dxfId="2" priority="99" stopIfTrue="1" operator="lessThan">
      <formula>0</formula>
    </cfRule>
  </conditionalFormatting>
  <conditionalFormatting sqref="F1258">
    <cfRule type="cellIs" dxfId="2" priority="98" stopIfTrue="1" operator="lessThan">
      <formula>0</formula>
    </cfRule>
  </conditionalFormatting>
  <conditionalFormatting sqref="F1259">
    <cfRule type="cellIs" dxfId="2" priority="97" stopIfTrue="1" operator="lessThan">
      <formula>0</formula>
    </cfRule>
  </conditionalFormatting>
  <conditionalFormatting sqref="F1260">
    <cfRule type="cellIs" dxfId="2" priority="96" stopIfTrue="1" operator="lessThan">
      <formula>0</formula>
    </cfRule>
  </conditionalFormatting>
  <conditionalFormatting sqref="F1261">
    <cfRule type="cellIs" dxfId="2" priority="95" stopIfTrue="1" operator="lessThan">
      <formula>0</formula>
    </cfRule>
  </conditionalFormatting>
  <conditionalFormatting sqref="F1262">
    <cfRule type="cellIs" dxfId="2" priority="94" stopIfTrue="1" operator="lessThan">
      <formula>0</formula>
    </cfRule>
  </conditionalFormatting>
  <conditionalFormatting sqref="F1263">
    <cfRule type="cellIs" dxfId="2" priority="93" stopIfTrue="1" operator="lessThan">
      <formula>0</formula>
    </cfRule>
  </conditionalFormatting>
  <conditionalFormatting sqref="F1264">
    <cfRule type="cellIs" dxfId="2" priority="92" stopIfTrue="1" operator="lessThan">
      <formula>0</formula>
    </cfRule>
  </conditionalFormatting>
  <conditionalFormatting sqref="F1265">
    <cfRule type="cellIs" dxfId="2" priority="91" stopIfTrue="1" operator="lessThan">
      <formula>0</formula>
    </cfRule>
  </conditionalFormatting>
  <conditionalFormatting sqref="F1266">
    <cfRule type="cellIs" dxfId="2" priority="90" stopIfTrue="1" operator="lessThan">
      <formula>0</formula>
    </cfRule>
  </conditionalFormatting>
  <conditionalFormatting sqref="F1267">
    <cfRule type="cellIs" dxfId="2" priority="89" stopIfTrue="1" operator="lessThan">
      <formula>0</formula>
    </cfRule>
  </conditionalFormatting>
  <conditionalFormatting sqref="F1268">
    <cfRule type="cellIs" dxfId="2" priority="88" stopIfTrue="1" operator="lessThan">
      <formula>0</formula>
    </cfRule>
  </conditionalFormatting>
  <conditionalFormatting sqref="F1269">
    <cfRule type="cellIs" dxfId="2" priority="87" stopIfTrue="1" operator="lessThan">
      <formula>0</formula>
    </cfRule>
  </conditionalFormatting>
  <conditionalFormatting sqref="F1270">
    <cfRule type="cellIs" dxfId="2" priority="86" stopIfTrue="1" operator="lessThan">
      <formula>0</formula>
    </cfRule>
  </conditionalFormatting>
  <conditionalFormatting sqref="F1271">
    <cfRule type="cellIs" dxfId="2" priority="85" stopIfTrue="1" operator="lessThan">
      <formula>0</formula>
    </cfRule>
  </conditionalFormatting>
  <conditionalFormatting sqref="F1272">
    <cfRule type="cellIs" dxfId="2" priority="84" stopIfTrue="1" operator="lessThan">
      <formula>0</formula>
    </cfRule>
  </conditionalFormatting>
  <conditionalFormatting sqref="F1273">
    <cfRule type="cellIs" dxfId="2" priority="83" stopIfTrue="1" operator="lessThan">
      <formula>0</formula>
    </cfRule>
  </conditionalFormatting>
  <conditionalFormatting sqref="F1274">
    <cfRule type="cellIs" dxfId="2" priority="82" stopIfTrue="1" operator="lessThan">
      <formula>0</formula>
    </cfRule>
  </conditionalFormatting>
  <conditionalFormatting sqref="F1275">
    <cfRule type="cellIs" dxfId="2" priority="81" stopIfTrue="1" operator="lessThan">
      <formula>0</formula>
    </cfRule>
  </conditionalFormatting>
  <conditionalFormatting sqref="F1276">
    <cfRule type="cellIs" dxfId="2" priority="80" stopIfTrue="1" operator="lessThan">
      <formula>0</formula>
    </cfRule>
  </conditionalFormatting>
  <conditionalFormatting sqref="F1277">
    <cfRule type="cellIs" dxfId="2" priority="79" stopIfTrue="1" operator="lessThan">
      <formula>0</formula>
    </cfRule>
  </conditionalFormatting>
  <conditionalFormatting sqref="F1278">
    <cfRule type="cellIs" dxfId="2" priority="78" stopIfTrue="1" operator="lessThan">
      <formula>0</formula>
    </cfRule>
  </conditionalFormatting>
  <conditionalFormatting sqref="F1279">
    <cfRule type="cellIs" dxfId="2" priority="77" stopIfTrue="1" operator="lessThan">
      <formula>0</formula>
    </cfRule>
  </conditionalFormatting>
  <conditionalFormatting sqref="F1280">
    <cfRule type="cellIs" dxfId="2" priority="76" stopIfTrue="1" operator="lessThan">
      <formula>0</formula>
    </cfRule>
  </conditionalFormatting>
  <conditionalFormatting sqref="F1281">
    <cfRule type="cellIs" dxfId="2" priority="75" stopIfTrue="1" operator="lessThan">
      <formula>0</formula>
    </cfRule>
  </conditionalFormatting>
  <conditionalFormatting sqref="F1282">
    <cfRule type="cellIs" dxfId="2" priority="74" stopIfTrue="1" operator="lessThan">
      <formula>0</formula>
    </cfRule>
  </conditionalFormatting>
  <conditionalFormatting sqref="F1283">
    <cfRule type="cellIs" dxfId="2" priority="73" stopIfTrue="1" operator="lessThan">
      <formula>0</formula>
    </cfRule>
  </conditionalFormatting>
  <conditionalFormatting sqref="F1284">
    <cfRule type="cellIs" dxfId="2" priority="72" stopIfTrue="1" operator="lessThan">
      <formula>0</formula>
    </cfRule>
  </conditionalFormatting>
  <conditionalFormatting sqref="F1285">
    <cfRule type="cellIs" dxfId="2" priority="71" stopIfTrue="1" operator="lessThan">
      <formula>0</formula>
    </cfRule>
  </conditionalFormatting>
  <conditionalFormatting sqref="F1286">
    <cfRule type="cellIs" dxfId="2" priority="70" stopIfTrue="1" operator="lessThan">
      <formula>0</formula>
    </cfRule>
  </conditionalFormatting>
  <conditionalFormatting sqref="F1287">
    <cfRule type="cellIs" dxfId="2" priority="69" stopIfTrue="1" operator="lessThan">
      <formula>0</formula>
    </cfRule>
  </conditionalFormatting>
  <conditionalFormatting sqref="F1288">
    <cfRule type="cellIs" dxfId="2" priority="68" stopIfTrue="1" operator="lessThan">
      <formula>0</formula>
    </cfRule>
  </conditionalFormatting>
  <conditionalFormatting sqref="F1289">
    <cfRule type="cellIs" dxfId="2" priority="67" stopIfTrue="1" operator="lessThan">
      <formula>0</formula>
    </cfRule>
  </conditionalFormatting>
  <conditionalFormatting sqref="F1290">
    <cfRule type="cellIs" dxfId="2" priority="66" stopIfTrue="1" operator="lessThan">
      <formula>0</formula>
    </cfRule>
  </conditionalFormatting>
  <conditionalFormatting sqref="F1291">
    <cfRule type="cellIs" dxfId="2" priority="65" stopIfTrue="1" operator="lessThan">
      <formula>0</formula>
    </cfRule>
  </conditionalFormatting>
  <conditionalFormatting sqref="F1292">
    <cfRule type="cellIs" dxfId="2" priority="64" stopIfTrue="1" operator="lessThan">
      <formula>0</formula>
    </cfRule>
  </conditionalFormatting>
  <conditionalFormatting sqref="F1293">
    <cfRule type="cellIs" dxfId="2" priority="63" stopIfTrue="1" operator="lessThan">
      <formula>0</formula>
    </cfRule>
  </conditionalFormatting>
  <conditionalFormatting sqref="F1294">
    <cfRule type="cellIs" dxfId="2" priority="62" stopIfTrue="1" operator="lessThan">
      <formula>0</formula>
    </cfRule>
  </conditionalFormatting>
  <conditionalFormatting sqref="F1295">
    <cfRule type="cellIs" dxfId="2" priority="61" stopIfTrue="1" operator="lessThan">
      <formula>0</formula>
    </cfRule>
  </conditionalFormatting>
  <conditionalFormatting sqref="F1296">
    <cfRule type="cellIs" dxfId="2" priority="60" stopIfTrue="1" operator="lessThan">
      <formula>0</formula>
    </cfRule>
  </conditionalFormatting>
  <conditionalFormatting sqref="F1297">
    <cfRule type="cellIs" dxfId="2" priority="59" stopIfTrue="1" operator="lessThan">
      <formula>0</formula>
    </cfRule>
  </conditionalFormatting>
  <conditionalFormatting sqref="F1298">
    <cfRule type="cellIs" dxfId="2" priority="58" stopIfTrue="1" operator="lessThan">
      <formula>0</formula>
    </cfRule>
  </conditionalFormatting>
  <conditionalFormatting sqref="F1299">
    <cfRule type="cellIs" dxfId="2" priority="57" stopIfTrue="1" operator="lessThan">
      <formula>0</formula>
    </cfRule>
  </conditionalFormatting>
  <conditionalFormatting sqref="F1300">
    <cfRule type="cellIs" dxfId="2" priority="56" stopIfTrue="1" operator="lessThan">
      <formula>0</formula>
    </cfRule>
  </conditionalFormatting>
  <conditionalFormatting sqref="F1301">
    <cfRule type="cellIs" dxfId="2" priority="55" stopIfTrue="1" operator="lessThan">
      <formula>0</formula>
    </cfRule>
  </conditionalFormatting>
  <conditionalFormatting sqref="F1302">
    <cfRule type="cellIs" dxfId="2" priority="54" stopIfTrue="1" operator="lessThan">
      <formula>0</formula>
    </cfRule>
  </conditionalFormatting>
  <conditionalFormatting sqref="F1303">
    <cfRule type="cellIs" dxfId="2" priority="53" stopIfTrue="1" operator="lessThan">
      <formula>0</formula>
    </cfRule>
  </conditionalFormatting>
  <conditionalFormatting sqref="F1304">
    <cfRule type="cellIs" dxfId="2" priority="52" stopIfTrue="1" operator="lessThan">
      <formula>0</formula>
    </cfRule>
  </conditionalFormatting>
  <conditionalFormatting sqref="F1305">
    <cfRule type="cellIs" dxfId="2" priority="51" stopIfTrue="1" operator="lessThan">
      <formula>0</formula>
    </cfRule>
  </conditionalFormatting>
  <conditionalFormatting sqref="F1306">
    <cfRule type="cellIs" dxfId="2" priority="50" stopIfTrue="1" operator="lessThan">
      <formula>0</formula>
    </cfRule>
  </conditionalFormatting>
  <conditionalFormatting sqref="F1307">
    <cfRule type="cellIs" dxfId="2" priority="49" stopIfTrue="1" operator="lessThan">
      <formula>0</formula>
    </cfRule>
  </conditionalFormatting>
  <conditionalFormatting sqref="F1308">
    <cfRule type="cellIs" dxfId="2" priority="48" stopIfTrue="1" operator="lessThan">
      <formula>0</formula>
    </cfRule>
  </conditionalFormatting>
  <conditionalFormatting sqref="F1309">
    <cfRule type="cellIs" dxfId="2" priority="47" stopIfTrue="1" operator="lessThan">
      <formula>0</formula>
    </cfRule>
  </conditionalFormatting>
  <conditionalFormatting sqref="F1310">
    <cfRule type="cellIs" dxfId="2" priority="46" stopIfTrue="1" operator="lessThan">
      <formula>0</formula>
    </cfRule>
  </conditionalFormatting>
  <conditionalFormatting sqref="F1311">
    <cfRule type="cellIs" dxfId="2" priority="45" stopIfTrue="1" operator="lessThan">
      <formula>0</formula>
    </cfRule>
  </conditionalFormatting>
  <conditionalFormatting sqref="F1312">
    <cfRule type="cellIs" dxfId="2" priority="44" stopIfTrue="1" operator="lessThan">
      <formula>0</formula>
    </cfRule>
  </conditionalFormatting>
  <conditionalFormatting sqref="F1313">
    <cfRule type="cellIs" dxfId="2" priority="43" stopIfTrue="1" operator="lessThan">
      <formula>0</formula>
    </cfRule>
  </conditionalFormatting>
  <conditionalFormatting sqref="F1314">
    <cfRule type="cellIs" dxfId="2" priority="42" stopIfTrue="1" operator="lessThan">
      <formula>0</formula>
    </cfRule>
  </conditionalFormatting>
  <conditionalFormatting sqref="F1315">
    <cfRule type="cellIs" dxfId="2" priority="41" stopIfTrue="1" operator="lessThan">
      <formula>0</formula>
    </cfRule>
  </conditionalFormatting>
  <conditionalFormatting sqref="F1316">
    <cfRule type="cellIs" dxfId="2" priority="40" stopIfTrue="1" operator="lessThan">
      <formula>0</formula>
    </cfRule>
  </conditionalFormatting>
  <conditionalFormatting sqref="F1317">
    <cfRule type="cellIs" dxfId="2" priority="39" stopIfTrue="1" operator="lessThan">
      <formula>0</formula>
    </cfRule>
  </conditionalFormatting>
  <conditionalFormatting sqref="F1318">
    <cfRule type="cellIs" dxfId="2" priority="38" stopIfTrue="1" operator="lessThan">
      <formula>0</formula>
    </cfRule>
  </conditionalFormatting>
  <conditionalFormatting sqref="F1319">
    <cfRule type="cellIs" dxfId="2" priority="37" stopIfTrue="1" operator="lessThan">
      <formula>0</formula>
    </cfRule>
  </conditionalFormatting>
  <conditionalFormatting sqref="F1320">
    <cfRule type="cellIs" dxfId="2" priority="36" stopIfTrue="1" operator="lessThan">
      <formula>0</formula>
    </cfRule>
  </conditionalFormatting>
  <conditionalFormatting sqref="F1321">
    <cfRule type="cellIs" dxfId="2" priority="35" stopIfTrue="1" operator="lessThan">
      <formula>0</formula>
    </cfRule>
  </conditionalFormatting>
  <conditionalFormatting sqref="F1322">
    <cfRule type="cellIs" dxfId="2" priority="34" stopIfTrue="1" operator="lessThan">
      <formula>0</formula>
    </cfRule>
  </conditionalFormatting>
  <conditionalFormatting sqref="F1323">
    <cfRule type="cellIs" dxfId="2" priority="33" stopIfTrue="1" operator="lessThan">
      <formula>0</formula>
    </cfRule>
  </conditionalFormatting>
  <conditionalFormatting sqref="F1324">
    <cfRule type="cellIs" dxfId="2" priority="32" stopIfTrue="1" operator="lessThan">
      <formula>0</formula>
    </cfRule>
  </conditionalFormatting>
  <conditionalFormatting sqref="F1325">
    <cfRule type="cellIs" dxfId="2" priority="31" stopIfTrue="1" operator="lessThan">
      <formula>0</formula>
    </cfRule>
  </conditionalFormatting>
  <conditionalFormatting sqref="F1326">
    <cfRule type="cellIs" dxfId="2" priority="30" stopIfTrue="1" operator="lessThan">
      <formula>0</formula>
    </cfRule>
  </conditionalFormatting>
  <conditionalFormatting sqref="F1327">
    <cfRule type="cellIs" dxfId="2" priority="29" stopIfTrue="1" operator="lessThan">
      <formula>0</formula>
    </cfRule>
  </conditionalFormatting>
  <conditionalFormatting sqref="F1328">
    <cfRule type="cellIs" dxfId="2" priority="28" stopIfTrue="1" operator="lessThan">
      <formula>0</formula>
    </cfRule>
  </conditionalFormatting>
  <conditionalFormatting sqref="F1329">
    <cfRule type="cellIs" dxfId="2" priority="27" stopIfTrue="1" operator="lessThan">
      <formula>0</formula>
    </cfRule>
  </conditionalFormatting>
  <conditionalFormatting sqref="F1330">
    <cfRule type="cellIs" dxfId="2" priority="26" stopIfTrue="1" operator="lessThan">
      <formula>0</formula>
    </cfRule>
  </conditionalFormatting>
  <conditionalFormatting sqref="F1331">
    <cfRule type="cellIs" dxfId="2" priority="25" stopIfTrue="1" operator="lessThan">
      <formula>0</formula>
    </cfRule>
  </conditionalFormatting>
  <conditionalFormatting sqref="F1332">
    <cfRule type="cellIs" dxfId="2" priority="24" stopIfTrue="1" operator="lessThan">
      <formula>0</formula>
    </cfRule>
  </conditionalFormatting>
  <conditionalFormatting sqref="F1333">
    <cfRule type="cellIs" dxfId="2" priority="23" stopIfTrue="1" operator="lessThan">
      <formula>0</formula>
    </cfRule>
  </conditionalFormatting>
  <conditionalFormatting sqref="F1334">
    <cfRule type="cellIs" dxfId="2" priority="22" stopIfTrue="1" operator="lessThan">
      <formula>0</formula>
    </cfRule>
  </conditionalFormatting>
  <conditionalFormatting sqref="F1335">
    <cfRule type="cellIs" dxfId="2" priority="21" stopIfTrue="1" operator="lessThan">
      <formula>0</formula>
    </cfRule>
  </conditionalFormatting>
  <conditionalFormatting sqref="F1336">
    <cfRule type="cellIs" dxfId="2" priority="20" stopIfTrue="1" operator="lessThan">
      <formula>0</formula>
    </cfRule>
  </conditionalFormatting>
  <conditionalFormatting sqref="F1337">
    <cfRule type="cellIs" dxfId="2" priority="19" stopIfTrue="1" operator="lessThan">
      <formula>0</formula>
    </cfRule>
  </conditionalFormatting>
  <conditionalFormatting sqref="F1338">
    <cfRule type="cellIs" dxfId="2" priority="18" stopIfTrue="1" operator="lessThan">
      <formula>0</formula>
    </cfRule>
  </conditionalFormatting>
  <conditionalFormatting sqref="F1339">
    <cfRule type="cellIs" dxfId="2" priority="17" stopIfTrue="1" operator="lessThan">
      <formula>0</formula>
    </cfRule>
  </conditionalFormatting>
  <conditionalFormatting sqref="F1340">
    <cfRule type="cellIs" dxfId="2" priority="16" stopIfTrue="1" operator="lessThan">
      <formula>0</formula>
    </cfRule>
  </conditionalFormatting>
  <conditionalFormatting sqref="F1341">
    <cfRule type="cellIs" dxfId="2" priority="15" stopIfTrue="1" operator="lessThan">
      <formula>0</formula>
    </cfRule>
  </conditionalFormatting>
  <conditionalFormatting sqref="F1342">
    <cfRule type="cellIs" dxfId="2" priority="14" stopIfTrue="1" operator="lessThan">
      <formula>0</formula>
    </cfRule>
  </conditionalFormatting>
  <conditionalFormatting sqref="F1343">
    <cfRule type="cellIs" dxfId="2" priority="13" stopIfTrue="1" operator="lessThan">
      <formula>0</formula>
    </cfRule>
  </conditionalFormatting>
  <conditionalFormatting sqref="F1344">
    <cfRule type="cellIs" dxfId="2" priority="12" stopIfTrue="1" operator="lessThan">
      <formula>0</formula>
    </cfRule>
  </conditionalFormatting>
  <conditionalFormatting sqref="F1345">
    <cfRule type="cellIs" dxfId="2" priority="11" stopIfTrue="1" operator="lessThan">
      <formula>0</formula>
    </cfRule>
  </conditionalFormatting>
  <conditionalFormatting sqref="F1346">
    <cfRule type="cellIs" dxfId="2" priority="10" stopIfTrue="1" operator="lessThan">
      <formula>0</formula>
    </cfRule>
  </conditionalFormatting>
  <conditionalFormatting sqref="F1347">
    <cfRule type="cellIs" dxfId="2" priority="9" stopIfTrue="1" operator="lessThan">
      <formula>0</formula>
    </cfRule>
  </conditionalFormatting>
  <conditionalFormatting sqref="F1348">
    <cfRule type="cellIs" dxfId="2" priority="8" stopIfTrue="1" operator="lessThan">
      <formula>0</formula>
    </cfRule>
  </conditionalFormatting>
  <conditionalFormatting sqref="F1349">
    <cfRule type="cellIs" dxfId="2" priority="7" stopIfTrue="1" operator="lessThan">
      <formula>0</formula>
    </cfRule>
  </conditionalFormatting>
  <conditionalFormatting sqref="F1350">
    <cfRule type="cellIs" dxfId="2" priority="6" stopIfTrue="1" operator="lessThan">
      <formula>0</formula>
    </cfRule>
  </conditionalFormatting>
  <conditionalFormatting sqref="F1351">
    <cfRule type="cellIs" dxfId="2" priority="5" stopIfTrue="1" operator="lessThan">
      <formula>0</formula>
    </cfRule>
  </conditionalFormatting>
  <conditionalFormatting sqref="F1352">
    <cfRule type="cellIs" dxfId="2" priority="4" stopIfTrue="1" operator="lessThan">
      <formula>0</formula>
    </cfRule>
  </conditionalFormatting>
  <conditionalFormatting sqref="F1353">
    <cfRule type="cellIs" dxfId="2" priority="3" stopIfTrue="1" operator="lessThan">
      <formula>0</formula>
    </cfRule>
  </conditionalFormatting>
  <conditionalFormatting sqref="F1354">
    <cfRule type="cellIs" dxfId="2" priority="2" stopIfTrue="1" operator="lessThan">
      <formula>0</formula>
    </cfRule>
  </conditionalFormatting>
  <conditionalFormatting sqref="F1355">
    <cfRule type="cellIs" dxfId="2" priority="1"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31"/>
  <sheetViews>
    <sheetView showZeros="0" view="pageBreakPreview" zoomScaleNormal="100" workbookViewId="0">
      <selection activeCell="A19" sqref="A19"/>
    </sheetView>
  </sheetViews>
  <sheetFormatPr defaultColWidth="9" defaultRowHeight="13.5" outlineLevelCol="1"/>
  <cols>
    <col min="1" max="1" width="79" customWidth="1"/>
    <col min="2" max="2" width="36.5" customWidth="1"/>
  </cols>
  <sheetData>
    <row r="1" ht="45" customHeight="1" spans="1:2">
      <c r="A1" s="421" t="s">
        <v>1165</v>
      </c>
      <c r="B1" s="421"/>
    </row>
    <row r="2" ht="20.1" customHeight="1" spans="1:2">
      <c r="A2" s="422"/>
      <c r="B2" s="423" t="s">
        <v>1</v>
      </c>
    </row>
    <row r="3" ht="45" customHeight="1" spans="1:2">
      <c r="A3" s="424" t="s">
        <v>1166</v>
      </c>
      <c r="B3" s="95" t="s">
        <v>5</v>
      </c>
    </row>
    <row r="4" ht="30" customHeight="1" spans="1:2">
      <c r="A4" s="425" t="s">
        <v>1167</v>
      </c>
      <c r="B4" s="426">
        <f>SUM(B5:B8)</f>
        <v>35585</v>
      </c>
    </row>
    <row r="5" ht="30" customHeight="1" spans="1:2">
      <c r="A5" s="427" t="s">
        <v>1168</v>
      </c>
      <c r="B5" s="428">
        <v>22780</v>
      </c>
    </row>
    <row r="6" ht="30" customHeight="1" spans="1:2">
      <c r="A6" s="427" t="s">
        <v>1169</v>
      </c>
      <c r="B6" s="428">
        <v>7057</v>
      </c>
    </row>
    <row r="7" ht="30" customHeight="1" spans="1:2">
      <c r="A7" s="427" t="s">
        <v>1170</v>
      </c>
      <c r="B7" s="428">
        <v>2495</v>
      </c>
    </row>
    <row r="8" ht="30" customHeight="1" spans="1:2">
      <c r="A8" s="427" t="s">
        <v>1171</v>
      </c>
      <c r="B8" s="428">
        <v>3253</v>
      </c>
    </row>
    <row r="9" ht="30" customHeight="1" spans="1:2">
      <c r="A9" s="425" t="s">
        <v>1172</v>
      </c>
      <c r="B9" s="426">
        <f>SUM(B10:B19)</f>
        <v>40547</v>
      </c>
    </row>
    <row r="10" ht="30" customHeight="1" spans="1:2">
      <c r="A10" s="427" t="s">
        <v>1173</v>
      </c>
      <c r="B10" s="428">
        <v>12821</v>
      </c>
    </row>
    <row r="11" ht="30" customHeight="1" spans="1:2">
      <c r="A11" s="427" t="s">
        <v>1174</v>
      </c>
      <c r="B11" s="428">
        <v>312</v>
      </c>
    </row>
    <row r="12" ht="30" customHeight="1" spans="1:2">
      <c r="A12" s="427" t="s">
        <v>1175</v>
      </c>
      <c r="B12" s="428">
        <v>560</v>
      </c>
    </row>
    <row r="13" ht="30" customHeight="1" spans="1:2">
      <c r="A13" s="427" t="s">
        <v>1176</v>
      </c>
      <c r="B13" s="428">
        <v>10585</v>
      </c>
    </row>
    <row r="14" ht="30" customHeight="1" spans="1:2">
      <c r="A14" s="427" t="s">
        <v>1177</v>
      </c>
      <c r="B14" s="428">
        <v>8542</v>
      </c>
    </row>
    <row r="15" ht="30" customHeight="1" spans="1:2">
      <c r="A15" s="427" t="s">
        <v>1178</v>
      </c>
      <c r="B15" s="428">
        <v>133</v>
      </c>
    </row>
    <row r="16" ht="30" customHeight="1" spans="1:2">
      <c r="A16" s="427" t="s">
        <v>1179</v>
      </c>
      <c r="B16" s="428"/>
    </row>
    <row r="17" ht="30" customHeight="1" spans="1:2">
      <c r="A17" s="427" t="s">
        <v>1180</v>
      </c>
      <c r="B17" s="428">
        <v>526</v>
      </c>
    </row>
    <row r="18" ht="30" customHeight="1" spans="1:2">
      <c r="A18" s="427" t="s">
        <v>1181</v>
      </c>
      <c r="B18" s="428">
        <v>461</v>
      </c>
    </row>
    <row r="19" ht="30" customHeight="1" spans="1:2">
      <c r="A19" s="427" t="s">
        <v>1182</v>
      </c>
      <c r="B19" s="428">
        <v>6607</v>
      </c>
    </row>
    <row r="20" ht="30" customHeight="1" spans="1:2">
      <c r="A20" s="425" t="s">
        <v>1183</v>
      </c>
      <c r="B20" s="426">
        <f>SUM(B21)</f>
        <v>342</v>
      </c>
    </row>
    <row r="21" ht="30" customHeight="1" spans="1:2">
      <c r="A21" s="427" t="s">
        <v>1184</v>
      </c>
      <c r="B21" s="402">
        <v>342</v>
      </c>
    </row>
    <row r="22" ht="30" customHeight="1" spans="1:2">
      <c r="A22" s="425" t="s">
        <v>1185</v>
      </c>
      <c r="B22" s="426">
        <f>SUM(B23:B24)</f>
        <v>95614</v>
      </c>
    </row>
    <row r="23" ht="30" customHeight="1" spans="1:2">
      <c r="A23" s="427" t="s">
        <v>1186</v>
      </c>
      <c r="B23" s="402">
        <v>89610</v>
      </c>
    </row>
    <row r="24" ht="30" customHeight="1" spans="1:2">
      <c r="A24" s="427" t="s">
        <v>1187</v>
      </c>
      <c r="B24" s="428">
        <v>6004</v>
      </c>
    </row>
    <row r="25" ht="30" customHeight="1" spans="1:2">
      <c r="A25" s="425" t="s">
        <v>1188</v>
      </c>
      <c r="B25" s="426">
        <f>SUM(B26)</f>
        <v>4101</v>
      </c>
    </row>
    <row r="26" ht="30" customHeight="1" spans="1:2">
      <c r="A26" s="427" t="s">
        <v>1189</v>
      </c>
      <c r="B26" s="402">
        <v>4101</v>
      </c>
    </row>
    <row r="27" ht="30" customHeight="1" spans="1:2">
      <c r="A27" s="425" t="s">
        <v>1190</v>
      </c>
      <c r="B27" s="426">
        <f>SUM(B28:B30)</f>
        <v>44055</v>
      </c>
    </row>
    <row r="28" ht="30" customHeight="1" spans="1:2">
      <c r="A28" s="427" t="s">
        <v>1191</v>
      </c>
      <c r="B28" s="428">
        <v>34036</v>
      </c>
    </row>
    <row r="29" ht="30" customHeight="1" spans="1:2">
      <c r="A29" s="427" t="s">
        <v>1192</v>
      </c>
      <c r="B29" s="428">
        <v>5429</v>
      </c>
    </row>
    <row r="30" ht="30" customHeight="1" spans="1:2">
      <c r="A30" s="427" t="s">
        <v>1193</v>
      </c>
      <c r="B30" s="428">
        <v>4590</v>
      </c>
    </row>
    <row r="31" ht="30" customHeight="1" spans="1:2">
      <c r="A31" s="429" t="s">
        <v>1194</v>
      </c>
      <c r="B31" s="426">
        <f>SUM(B4+B9+B20+B22+B25+B27)</f>
        <v>220244</v>
      </c>
    </row>
  </sheetData>
  <mergeCells count="1">
    <mergeCell ref="A1:B1"/>
  </mergeCells>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E43"/>
  <sheetViews>
    <sheetView showGridLines="0" showZeros="0" workbookViewId="0">
      <selection activeCell="J13" sqref="J13"/>
    </sheetView>
  </sheetViews>
  <sheetFormatPr defaultColWidth="9" defaultRowHeight="13.5" outlineLevelCol="4"/>
  <cols>
    <col min="1" max="1" width="69.6333333333333" style="261" customWidth="1"/>
    <col min="2" max="2" width="45.6333333333333" customWidth="1"/>
    <col min="3" max="4" width="16.6333333333333" hidden="1" customWidth="1"/>
    <col min="5" max="5" width="9" hidden="1" customWidth="1"/>
  </cols>
  <sheetData>
    <row r="1" s="260" customFormat="1" ht="45" customHeight="1" spans="1:4">
      <c r="A1" s="408" t="s">
        <v>1195</v>
      </c>
      <c r="B1" s="408"/>
      <c r="C1" s="408"/>
      <c r="D1" s="408"/>
    </row>
    <row r="2" ht="20.1" customHeight="1" spans="1:4">
      <c r="A2" s="264"/>
      <c r="B2" s="397" t="s">
        <v>1</v>
      </c>
      <c r="C2" s="409"/>
      <c r="D2" s="409" t="s">
        <v>1</v>
      </c>
    </row>
    <row r="3" ht="45" customHeight="1" spans="1:5">
      <c r="A3" s="164" t="s">
        <v>1196</v>
      </c>
      <c r="B3" s="95" t="s">
        <v>5</v>
      </c>
      <c r="C3" s="410" t="s">
        <v>1197</v>
      </c>
      <c r="D3" s="95" t="s">
        <v>1198</v>
      </c>
      <c r="E3" s="411" t="s">
        <v>134</v>
      </c>
    </row>
    <row r="4" ht="36" customHeight="1" spans="1:5">
      <c r="A4" s="412" t="s">
        <v>1199</v>
      </c>
      <c r="B4" s="103"/>
      <c r="C4" s="413">
        <f>SUM(C5:C5)</f>
        <v>0</v>
      </c>
      <c r="D4" s="414">
        <f>SUM(D5:D5)</f>
        <v>0</v>
      </c>
      <c r="E4" s="273" t="str">
        <f>IF(A4&lt;&gt;"",IF(SUM(B4:D4)&lt;&gt;0,"是","否"),"是")</f>
        <v>否</v>
      </c>
    </row>
    <row r="5" ht="36" customHeight="1" spans="1:5">
      <c r="A5" s="415" t="s">
        <v>1200</v>
      </c>
      <c r="B5" s="101"/>
      <c r="C5" s="416"/>
      <c r="D5" s="417"/>
      <c r="E5" s="273" t="str">
        <f>IF(A5&lt;&gt;"",IF(SUM(B5:D5)&lt;&gt;0,"是","否"),"是")</f>
        <v>否</v>
      </c>
    </row>
    <row r="6" ht="36" customHeight="1" spans="1:5">
      <c r="A6" s="412" t="s">
        <v>1201</v>
      </c>
      <c r="B6" s="101"/>
      <c r="C6" s="416">
        <v>64164</v>
      </c>
      <c r="D6" s="417"/>
      <c r="E6" s="273" t="str">
        <f>IF(A6&lt;&gt;"",IF(SUM(B6:D6)&lt;&gt;0,"是","否"),"是")</f>
        <v>是</v>
      </c>
    </row>
    <row r="7" ht="36" customHeight="1" spans="1:5">
      <c r="A7" s="415" t="s">
        <v>1200</v>
      </c>
      <c r="B7" s="103"/>
      <c r="C7" s="416"/>
      <c r="D7" s="417"/>
      <c r="E7" s="273"/>
    </row>
    <row r="8" ht="36" customHeight="1" spans="1:5">
      <c r="A8" s="412" t="s">
        <v>1202</v>
      </c>
      <c r="B8" s="101"/>
      <c r="C8" s="416">
        <v>2293</v>
      </c>
      <c r="D8" s="417"/>
      <c r="E8" s="273" t="str">
        <f>IF(A8&lt;&gt;"",IF(SUM(B8:D8)&lt;&gt;0,"是","否"),"是")</f>
        <v>是</v>
      </c>
    </row>
    <row r="9" ht="36" customHeight="1" spans="1:5">
      <c r="A9" s="415" t="s">
        <v>1200</v>
      </c>
      <c r="B9" s="101"/>
      <c r="C9" s="416"/>
      <c r="D9" s="417"/>
      <c r="E9" s="273"/>
    </row>
    <row r="10" ht="36" customHeight="1" spans="1:5">
      <c r="A10" s="412" t="s">
        <v>1203</v>
      </c>
      <c r="B10" s="101"/>
      <c r="C10" s="416">
        <v>9600</v>
      </c>
      <c r="D10" s="417"/>
      <c r="E10" s="273" t="str">
        <f>IF(A10&lt;&gt;"",IF(SUM(B10:D10)&lt;&gt;0,"是","否"),"是")</f>
        <v>是</v>
      </c>
    </row>
    <row r="11" ht="36" customHeight="1" spans="1:5">
      <c r="A11" s="415" t="s">
        <v>1200</v>
      </c>
      <c r="B11" s="101"/>
      <c r="C11" s="416"/>
      <c r="D11" s="417"/>
      <c r="E11" s="273"/>
    </row>
    <row r="12" ht="36" customHeight="1" spans="1:5">
      <c r="A12" s="412" t="s">
        <v>1204</v>
      </c>
      <c r="B12" s="101"/>
      <c r="C12" s="416">
        <v>280</v>
      </c>
      <c r="D12" s="417"/>
      <c r="E12" s="273" t="str">
        <f>IF(A12&lt;&gt;"",IF(SUM(B12:D12)&lt;&gt;0,"是","否"),"是")</f>
        <v>是</v>
      </c>
    </row>
    <row r="13" ht="36" customHeight="1" spans="1:5">
      <c r="A13" s="415" t="s">
        <v>1200</v>
      </c>
      <c r="B13" s="101"/>
      <c r="C13" s="416"/>
      <c r="D13" s="417"/>
      <c r="E13" s="273"/>
    </row>
    <row r="14" ht="36" customHeight="1" spans="1:5">
      <c r="A14" s="412" t="s">
        <v>1205</v>
      </c>
      <c r="B14" s="101"/>
      <c r="C14" s="416">
        <v>83870</v>
      </c>
      <c r="D14" s="417"/>
      <c r="E14" s="273" t="str">
        <f>IF(A14&lt;&gt;"",IF(SUM(B14:D14)&lt;&gt;0,"是","否"),"是")</f>
        <v>是</v>
      </c>
    </row>
    <row r="15" ht="36" customHeight="1" spans="1:5">
      <c r="A15" s="415" t="s">
        <v>1200</v>
      </c>
      <c r="B15" s="101"/>
      <c r="C15" s="416"/>
      <c r="D15" s="417"/>
      <c r="E15" s="273"/>
    </row>
    <row r="16" ht="36" customHeight="1" spans="1:5">
      <c r="A16" s="412" t="s">
        <v>1206</v>
      </c>
      <c r="B16" s="101"/>
      <c r="C16" s="416">
        <v>413</v>
      </c>
      <c r="D16" s="417"/>
      <c r="E16" s="273" t="str">
        <f>IF(A16&lt;&gt;"",IF(SUM(B16:D16)&lt;&gt;0,"是","否"),"是")</f>
        <v>是</v>
      </c>
    </row>
    <row r="17" ht="36" customHeight="1" spans="1:5">
      <c r="A17" s="415" t="s">
        <v>1200</v>
      </c>
      <c r="B17" s="101"/>
      <c r="C17" s="416"/>
      <c r="D17" s="417"/>
      <c r="E17" s="273"/>
    </row>
    <row r="18" ht="36" customHeight="1" spans="1:5">
      <c r="A18" s="412" t="s">
        <v>1207</v>
      </c>
      <c r="B18" s="101"/>
      <c r="C18" s="416">
        <v>60</v>
      </c>
      <c r="D18" s="417"/>
      <c r="E18" s="273" t="str">
        <f>IF(A18&lt;&gt;"",IF(SUM(B18:D18)&lt;&gt;0,"是","否"),"是")</f>
        <v>是</v>
      </c>
    </row>
    <row r="19" ht="36" customHeight="1" spans="1:5">
      <c r="A19" s="415" t="s">
        <v>1200</v>
      </c>
      <c r="B19" s="101"/>
      <c r="C19" s="416"/>
      <c r="D19" s="417"/>
      <c r="E19" s="273"/>
    </row>
    <row r="20" ht="36" customHeight="1" spans="1:5">
      <c r="A20" s="412" t="s">
        <v>1208</v>
      </c>
      <c r="B20" s="101"/>
      <c r="C20" s="416">
        <v>4418</v>
      </c>
      <c r="D20" s="417"/>
      <c r="E20" s="273" t="str">
        <f>IF(A20&lt;&gt;"",IF(SUM(B20:D20)&lt;&gt;0,"是","否"),"是")</f>
        <v>是</v>
      </c>
    </row>
    <row r="21" ht="36" customHeight="1" spans="1:5">
      <c r="A21" s="415" t="s">
        <v>1200</v>
      </c>
      <c r="B21" s="101"/>
      <c r="C21" s="413"/>
      <c r="D21" s="414"/>
      <c r="E21" s="273"/>
    </row>
    <row r="22" ht="36" customHeight="1" spans="1:5">
      <c r="A22" s="412" t="s">
        <v>1209</v>
      </c>
      <c r="B22" s="101"/>
      <c r="C22" s="416"/>
      <c r="D22" s="417"/>
      <c r="E22" s="273" t="str">
        <f>IF(A22&lt;&gt;"",IF(SUM(B22:D22)&lt;&gt;0,"是","否"),"是")</f>
        <v>否</v>
      </c>
    </row>
    <row r="23" ht="36" customHeight="1" spans="1:5">
      <c r="A23" s="415" t="s">
        <v>1200</v>
      </c>
      <c r="B23" s="101"/>
      <c r="C23" s="416"/>
      <c r="D23" s="417"/>
      <c r="E23" s="273"/>
    </row>
    <row r="24" ht="36" customHeight="1" spans="1:5">
      <c r="A24" s="412" t="s">
        <v>1210</v>
      </c>
      <c r="B24" s="101"/>
      <c r="C24" s="416"/>
      <c r="D24" s="417"/>
      <c r="E24" s="273" t="str">
        <f>IF(A24&lt;&gt;"",IF(SUM(B24:D24)&lt;&gt;0,"是","否"),"是")</f>
        <v>否</v>
      </c>
    </row>
    <row r="25" ht="36" customHeight="1" spans="1:5">
      <c r="A25" s="415" t="s">
        <v>1200</v>
      </c>
      <c r="B25" s="101"/>
      <c r="C25" s="416"/>
      <c r="D25" s="417"/>
      <c r="E25" s="273"/>
    </row>
    <row r="26" ht="36" customHeight="1" spans="1:5">
      <c r="A26" s="412" t="s">
        <v>1211</v>
      </c>
      <c r="B26" s="101"/>
      <c r="C26" s="416"/>
      <c r="D26" s="417">
        <v>5000</v>
      </c>
      <c r="E26" s="273" t="str">
        <f>IF(A26&lt;&gt;"",IF(SUM(B26:D26)&lt;&gt;0,"是","否"),"是")</f>
        <v>是</v>
      </c>
    </row>
    <row r="27" ht="36" customHeight="1" spans="1:5">
      <c r="A27" s="415" t="s">
        <v>1200</v>
      </c>
      <c r="B27" s="101"/>
      <c r="C27" s="416"/>
      <c r="D27" s="417"/>
      <c r="E27" s="273"/>
    </row>
    <row r="28" ht="36" customHeight="1" spans="1:5">
      <c r="A28" s="412" t="s">
        <v>1212</v>
      </c>
      <c r="B28" s="101"/>
      <c r="C28" s="416">
        <v>3800</v>
      </c>
      <c r="D28" s="417"/>
      <c r="E28" s="273" t="str">
        <f>IF(A28&lt;&gt;"",IF(SUM(B28:D28)&lt;&gt;0,"是","否"),"是")</f>
        <v>是</v>
      </c>
    </row>
    <row r="29" ht="36" customHeight="1" spans="1:5">
      <c r="A29" s="415" t="s">
        <v>1200</v>
      </c>
      <c r="B29" s="101"/>
      <c r="C29" s="416"/>
      <c r="D29" s="417"/>
      <c r="E29" s="273"/>
    </row>
    <row r="30" ht="36" customHeight="1" spans="1:5">
      <c r="A30" s="412" t="s">
        <v>1213</v>
      </c>
      <c r="B30" s="101"/>
      <c r="C30" s="416">
        <v>1257</v>
      </c>
      <c r="D30" s="417"/>
      <c r="E30" s="273" t="str">
        <f>IF(A30&lt;&gt;"",IF(SUM(B30:D30)&lt;&gt;0,"是","否"),"是")</f>
        <v>是</v>
      </c>
    </row>
    <row r="31" ht="36" customHeight="1" spans="1:5">
      <c r="A31" s="415" t="s">
        <v>1200</v>
      </c>
      <c r="B31" s="101"/>
      <c r="C31" s="416"/>
      <c r="D31" s="417"/>
      <c r="E31" s="273"/>
    </row>
    <row r="32" ht="36" customHeight="1" spans="1:5">
      <c r="A32" s="412" t="s">
        <v>1214</v>
      </c>
      <c r="B32" s="101"/>
      <c r="C32" s="416">
        <v>2163</v>
      </c>
      <c r="D32" s="417"/>
      <c r="E32" s="273" t="str">
        <f>IF(A32&lt;&gt;"",IF(SUM(B32:D32)&lt;&gt;0,"是","否"),"是")</f>
        <v>是</v>
      </c>
    </row>
    <row r="33" ht="36" customHeight="1" spans="1:5">
      <c r="A33" s="415" t="s">
        <v>1200</v>
      </c>
      <c r="B33" s="101"/>
      <c r="C33" s="416"/>
      <c r="D33" s="417"/>
      <c r="E33" s="273"/>
    </row>
    <row r="34" ht="36" customHeight="1" spans="1:5">
      <c r="A34" s="412" t="s">
        <v>1215</v>
      </c>
      <c r="B34" s="101"/>
      <c r="E34" s="273" t="str">
        <f>IF(A34&lt;&gt;"",IF(SUM(B34:D34)&lt;&gt;0,"是","否"),"是")</f>
        <v>否</v>
      </c>
    </row>
    <row r="35" ht="36" customHeight="1" spans="1:5">
      <c r="A35" s="415" t="s">
        <v>1200</v>
      </c>
      <c r="B35" s="101"/>
      <c r="E35" s="273"/>
    </row>
    <row r="36" ht="36" customHeight="1" spans="1:5">
      <c r="A36" s="412" t="s">
        <v>1216</v>
      </c>
      <c r="B36" s="101"/>
      <c r="E36" s="273" t="str">
        <f>IF(A36&lt;&gt;"",IF(SUM(B36:D36)&lt;&gt;0,"是","否"),"是")</f>
        <v>否</v>
      </c>
    </row>
    <row r="37" ht="36" customHeight="1" spans="1:5">
      <c r="A37" s="415" t="s">
        <v>1200</v>
      </c>
      <c r="B37" s="101"/>
      <c r="E37" s="273"/>
    </row>
    <row r="38" ht="36" customHeight="1" spans="1:5">
      <c r="A38" s="412" t="s">
        <v>1217</v>
      </c>
      <c r="B38" s="101"/>
      <c r="E38" s="273" t="str">
        <f>IF(A38&lt;&gt;"",IF(SUM(B38:D38)&lt;&gt;0,"是","否"),"是")</f>
        <v>否</v>
      </c>
    </row>
    <row r="39" ht="36" customHeight="1" spans="1:5">
      <c r="A39" s="415" t="s">
        <v>1200</v>
      </c>
      <c r="B39" s="101"/>
      <c r="E39" s="273"/>
    </row>
    <row r="40" ht="36" customHeight="1" spans="1:5">
      <c r="A40" s="412" t="s">
        <v>1218</v>
      </c>
      <c r="B40" s="101"/>
      <c r="E40" s="273" t="str">
        <f>IF(A40&lt;&gt;"",IF(SUM(B40:D40)&lt;&gt;0,"是","否"),"是")</f>
        <v>否</v>
      </c>
    </row>
    <row r="41" ht="36" customHeight="1" spans="1:5">
      <c r="A41" s="415" t="s">
        <v>1200</v>
      </c>
      <c r="B41" s="101"/>
      <c r="E41" s="273"/>
    </row>
    <row r="42" ht="36" customHeight="1" spans="1:5">
      <c r="A42" s="418" t="s">
        <v>1219</v>
      </c>
      <c r="B42" s="101"/>
      <c r="E42" s="273" t="str">
        <f>IF(A42&lt;&gt;"",IF(SUM(B42:D42)&lt;&gt;0,"是","否"),"是")</f>
        <v>否</v>
      </c>
    </row>
    <row r="43" ht="21" customHeight="1" spans="1:2">
      <c r="A43" s="419" t="s">
        <v>1220</v>
      </c>
      <c r="B43" s="420"/>
    </row>
  </sheetData>
  <autoFilter ref="A3:E43">
    <extLst/>
  </autoFilter>
  <mergeCells count="2">
    <mergeCell ref="A1:D1"/>
    <mergeCell ref="A43:B43"/>
  </mergeCells>
  <conditionalFormatting sqref="E4">
    <cfRule type="cellIs" dxfId="2" priority="2" stopIfTrue="1" operator="lessThan">
      <formula>0</formula>
    </cfRule>
  </conditionalFormatting>
  <conditionalFormatting sqref="E5:E42">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F25"/>
  <sheetViews>
    <sheetView showGridLines="0" showZeros="0" view="pageBreakPreview" zoomScaleNormal="85" workbookViewId="0">
      <selection activeCell="I11" sqref="I11"/>
    </sheetView>
  </sheetViews>
  <sheetFormatPr defaultColWidth="9" defaultRowHeight="14.25" outlineLevelCol="5"/>
  <cols>
    <col min="1" max="1" width="43.6333333333333" style="150" customWidth="1"/>
    <col min="2" max="2" width="20.6333333333333" style="152" customWidth="1"/>
    <col min="3" max="3" width="20.6333333333333" style="150" customWidth="1"/>
    <col min="4" max="4" width="20" style="338" customWidth="1"/>
    <col min="5" max="5" width="12.6333333333333" style="150"/>
    <col min="6" max="16377" width="9" style="150"/>
    <col min="16378" max="16379" width="35.6333333333333" style="150"/>
    <col min="16380" max="16384" width="9" style="150"/>
  </cols>
  <sheetData>
    <row r="1" ht="45" customHeight="1" spans="1:4">
      <c r="A1" s="155" t="s">
        <v>1221</v>
      </c>
      <c r="B1" s="155"/>
      <c r="C1" s="155"/>
      <c r="D1" s="155"/>
    </row>
    <row r="2" ht="20.1" customHeight="1" spans="1:4">
      <c r="A2" s="156"/>
      <c r="B2" s="156"/>
      <c r="C2" s="396"/>
      <c r="D2" s="397" t="s">
        <v>1</v>
      </c>
    </row>
    <row r="3" s="151" customFormat="1" ht="45" customHeight="1" spans="1:4">
      <c r="A3" s="158" t="s">
        <v>1222</v>
      </c>
      <c r="B3" s="158" t="s">
        <v>1219</v>
      </c>
      <c r="C3" s="398" t="s">
        <v>1223</v>
      </c>
      <c r="D3" s="398" t="s">
        <v>1224</v>
      </c>
    </row>
    <row r="4" ht="36" customHeight="1" spans="1:4">
      <c r="A4" s="399" t="s">
        <v>1225</v>
      </c>
      <c r="B4" s="400"/>
      <c r="C4" s="400"/>
      <c r="D4" s="400"/>
    </row>
    <row r="5" ht="36" customHeight="1" spans="1:6">
      <c r="A5" s="401" t="s">
        <v>1226</v>
      </c>
      <c r="B5" s="160"/>
      <c r="C5" s="160"/>
      <c r="D5" s="402"/>
      <c r="F5" s="150" t="s">
        <v>1227</v>
      </c>
    </row>
    <row r="6" ht="36" customHeight="1" spans="1:4">
      <c r="A6" s="401"/>
      <c r="B6" s="160"/>
      <c r="C6" s="160"/>
      <c r="D6" s="402"/>
    </row>
    <row r="7" ht="36" customHeight="1" spans="1:4">
      <c r="A7" s="401"/>
      <c r="B7" s="160"/>
      <c r="C7" s="160"/>
      <c r="D7" s="402"/>
    </row>
    <row r="8" ht="36" customHeight="1" spans="1:4">
      <c r="A8" s="401"/>
      <c r="B8" s="160"/>
      <c r="C8" s="160"/>
      <c r="D8" s="402"/>
    </row>
    <row r="9" ht="36" customHeight="1" spans="1:4">
      <c r="A9" s="401"/>
      <c r="B9" s="160"/>
      <c r="C9" s="160"/>
      <c r="D9" s="402"/>
    </row>
    <row r="10" ht="36" customHeight="1" spans="1:4">
      <c r="A10" s="401"/>
      <c r="B10" s="160"/>
      <c r="C10" s="160"/>
      <c r="D10" s="402"/>
    </row>
    <row r="11" ht="36" customHeight="1" spans="1:4">
      <c r="A11" s="401"/>
      <c r="B11" s="160"/>
      <c r="C11" s="160"/>
      <c r="D11" s="402"/>
    </row>
    <row r="12" ht="36" customHeight="1" spans="1:4">
      <c r="A12" s="401"/>
      <c r="B12" s="160"/>
      <c r="C12" s="160"/>
      <c r="D12" s="402"/>
    </row>
    <row r="13" ht="36" customHeight="1" spans="1:4">
      <c r="A13" s="401"/>
      <c r="B13" s="160"/>
      <c r="C13" s="160"/>
      <c r="D13" s="402"/>
    </row>
    <row r="14" ht="36" customHeight="1" spans="1:4">
      <c r="A14" s="401"/>
      <c r="B14" s="160"/>
      <c r="C14" s="160"/>
      <c r="D14" s="402"/>
    </row>
    <row r="15" ht="36" customHeight="1" spans="1:4">
      <c r="A15" s="401"/>
      <c r="B15" s="160"/>
      <c r="C15" s="160"/>
      <c r="D15" s="402"/>
    </row>
    <row r="16" ht="36" customHeight="1" spans="1:4">
      <c r="A16" s="401"/>
      <c r="B16" s="160"/>
      <c r="C16" s="160"/>
      <c r="D16" s="402"/>
    </row>
    <row r="17" ht="36" customHeight="1" spans="1:4">
      <c r="A17" s="401"/>
      <c r="B17" s="160"/>
      <c r="C17" s="160"/>
      <c r="D17" s="402"/>
    </row>
    <row r="18" ht="36" customHeight="1" spans="1:4">
      <c r="A18" s="401"/>
      <c r="B18" s="160"/>
      <c r="C18" s="160"/>
      <c r="D18" s="402"/>
    </row>
    <row r="19" ht="36" customHeight="1" spans="1:4">
      <c r="A19" s="401"/>
      <c r="B19" s="160"/>
      <c r="C19" s="160"/>
      <c r="D19" s="402"/>
    </row>
    <row r="20" ht="36" customHeight="1" spans="1:4">
      <c r="A20" s="401"/>
      <c r="B20" s="160"/>
      <c r="C20" s="160"/>
      <c r="D20" s="402"/>
    </row>
    <row r="21" ht="36" customHeight="1" spans="1:4">
      <c r="A21" s="399" t="s">
        <v>1228</v>
      </c>
      <c r="B21" s="400" t="s">
        <v>1229</v>
      </c>
      <c r="C21" s="400"/>
      <c r="D21" s="400"/>
    </row>
    <row r="22" spans="1:4">
      <c r="A22" s="403" t="s">
        <v>1230</v>
      </c>
      <c r="B22" s="404"/>
      <c r="C22" s="405"/>
      <c r="D22" s="406"/>
    </row>
    <row r="23" spans="3:3">
      <c r="C23" s="407"/>
    </row>
    <row r="24" spans="3:3">
      <c r="C24" s="407"/>
    </row>
    <row r="25" spans="3:3">
      <c r="C25" s="407"/>
    </row>
  </sheetData>
  <mergeCells count="1">
    <mergeCell ref="A1:D1"/>
  </mergeCells>
  <conditionalFormatting sqref="D1">
    <cfRule type="cellIs" dxfId="0" priority="3" stopIfTrue="1" operator="greaterThanOrEqual">
      <formula>10</formula>
    </cfRule>
    <cfRule type="cellIs" dxfId="0" priority="4" stopIfTrue="1" operator="lessThanOrEqual">
      <formula>-1</formula>
    </cfRule>
  </conditionalFormatting>
  <conditionalFormatting sqref="B3:C3">
    <cfRule type="cellIs" dxfId="0" priority="2" stopIfTrue="1" operator="lessThanOrEqual">
      <formula>-1</formula>
    </cfRule>
  </conditionalFormatting>
  <conditionalFormatting sqref="B4:C5 C9:C20 B6 C6:C7">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E11"/>
  <sheetViews>
    <sheetView workbookViewId="0">
      <selection activeCell="N6" sqref="N6"/>
    </sheetView>
  </sheetViews>
  <sheetFormatPr defaultColWidth="9" defaultRowHeight="13.5" outlineLevelCol="4"/>
  <cols>
    <col min="1" max="1" width="37.75" style="9" customWidth="1"/>
    <col min="2" max="2" width="22" style="9" customWidth="1"/>
    <col min="3" max="4" width="23.8833333333333" style="9" customWidth="1"/>
    <col min="5" max="5" width="24.5" style="9" customWidth="1"/>
    <col min="6" max="248" width="9" style="9"/>
    <col min="249" max="16384" width="9" style="1"/>
  </cols>
  <sheetData>
    <row r="1" s="9" customFormat="1" ht="40.5" customHeight="1" spans="1:5">
      <c r="A1" s="367" t="s">
        <v>1231</v>
      </c>
      <c r="B1" s="367"/>
      <c r="C1" s="367"/>
      <c r="D1" s="367"/>
      <c r="E1" s="367"/>
    </row>
    <row r="2" s="9" customFormat="1" ht="17" customHeight="1" spans="1:5">
      <c r="A2" s="383"/>
      <c r="B2" s="383"/>
      <c r="C2" s="383"/>
      <c r="D2" s="384"/>
      <c r="E2" s="385" t="s">
        <v>1</v>
      </c>
    </row>
    <row r="3" s="1" customFormat="1" ht="24.95" customHeight="1" spans="1:5">
      <c r="A3" s="386" t="s">
        <v>3</v>
      </c>
      <c r="B3" s="386" t="s">
        <v>128</v>
      </c>
      <c r="C3" s="386" t="s">
        <v>5</v>
      </c>
      <c r="D3" s="387" t="s">
        <v>1232</v>
      </c>
      <c r="E3" s="388"/>
    </row>
    <row r="4" s="1" customFormat="1" ht="24.95" customHeight="1" spans="1:5">
      <c r="A4" s="389"/>
      <c r="B4" s="389"/>
      <c r="C4" s="389"/>
      <c r="D4" s="158" t="s">
        <v>1233</v>
      </c>
      <c r="E4" s="158" t="s">
        <v>1234</v>
      </c>
    </row>
    <row r="5" s="9" customFormat="1" ht="35" customHeight="1" spans="1:5">
      <c r="A5" s="390" t="s">
        <v>1219</v>
      </c>
      <c r="B5" s="391">
        <f>SUM(B6:B8)</f>
        <v>975.83</v>
      </c>
      <c r="C5" s="391">
        <f>SUM(C6:C8)</f>
        <v>950</v>
      </c>
      <c r="D5" s="392">
        <f>C5-B5</f>
        <v>-25.83</v>
      </c>
      <c r="E5" s="393">
        <f>D5/B5</f>
        <v>-0.03</v>
      </c>
    </row>
    <row r="6" s="9" customFormat="1" ht="35" customHeight="1" spans="1:5">
      <c r="A6" s="146" t="s">
        <v>1235</v>
      </c>
      <c r="B6" s="392"/>
      <c r="C6" s="392"/>
      <c r="D6" s="392"/>
      <c r="E6" s="394"/>
    </row>
    <row r="7" s="9" customFormat="1" ht="35" customHeight="1" spans="1:5">
      <c r="A7" s="146" t="s">
        <v>1236</v>
      </c>
      <c r="B7" s="392">
        <v>309.73</v>
      </c>
      <c r="C7" s="392">
        <v>298</v>
      </c>
      <c r="D7" s="392">
        <f>C7-B7</f>
        <v>-11.73</v>
      </c>
      <c r="E7" s="394">
        <f>D7/B7</f>
        <v>-0.0379</v>
      </c>
    </row>
    <row r="8" s="9" customFormat="1" ht="35" customHeight="1" spans="1:5">
      <c r="A8" s="146" t="s">
        <v>1237</v>
      </c>
      <c r="B8" s="392">
        <f>SUM(B9:B10)</f>
        <v>666.1</v>
      </c>
      <c r="C8" s="392">
        <f>SUM(C9:C10)</f>
        <v>652</v>
      </c>
      <c r="D8" s="392">
        <f>C8-B8</f>
        <v>-14.1</v>
      </c>
      <c r="E8" s="394">
        <f>D8/B8</f>
        <v>-0.0212</v>
      </c>
    </row>
    <row r="9" s="9" customFormat="1" ht="35" customHeight="1" spans="1:5">
      <c r="A9" s="148" t="s">
        <v>1238</v>
      </c>
      <c r="B9" s="392">
        <v>67</v>
      </c>
      <c r="C9" s="392">
        <v>100</v>
      </c>
      <c r="D9" s="392">
        <f>C9-B9</f>
        <v>33</v>
      </c>
      <c r="E9" s="394">
        <f>D9/B9</f>
        <v>0.4925</v>
      </c>
    </row>
    <row r="10" s="9" customFormat="1" ht="35" customHeight="1" spans="1:5">
      <c r="A10" s="148" t="s">
        <v>1239</v>
      </c>
      <c r="B10" s="392">
        <v>599.1</v>
      </c>
      <c r="C10" s="392">
        <v>552</v>
      </c>
      <c r="D10" s="392">
        <f>C10-B10</f>
        <v>-47.1</v>
      </c>
      <c r="E10" s="394">
        <f>D10/B10</f>
        <v>-0.0786</v>
      </c>
    </row>
    <row r="11" s="9" customFormat="1" ht="130" customHeight="1" spans="1:5">
      <c r="A11" s="395" t="s">
        <v>1240</v>
      </c>
      <c r="B11" s="395"/>
      <c r="C11" s="395"/>
      <c r="D11" s="395"/>
      <c r="E11" s="395"/>
    </row>
  </sheetData>
  <mergeCells count="6">
    <mergeCell ref="A1:E1"/>
    <mergeCell ref="D3:E3"/>
    <mergeCell ref="A11:E11"/>
    <mergeCell ref="A3:A4"/>
    <mergeCell ref="B3:B4"/>
    <mergeCell ref="C3:C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F50"/>
  <sheetViews>
    <sheetView showGridLines="0" showZeros="0" view="pageBreakPreview" zoomScaleNormal="115" topLeftCell="B1" workbookViewId="0">
      <selection activeCell="J17" sqref="J17"/>
    </sheetView>
  </sheetViews>
  <sheetFormatPr defaultColWidth="9" defaultRowHeight="14.25" outlineLevelCol="5"/>
  <cols>
    <col min="1" max="1" width="20.6333333333333" style="150" hidden="1" customWidth="1"/>
    <col min="2" max="2" width="50.75" style="150" customWidth="1"/>
    <col min="3" max="4" width="20.6333333333333" style="375" customWidth="1"/>
    <col min="5" max="5" width="20.6333333333333" style="338" customWidth="1"/>
    <col min="6" max="6" width="3.75" style="150" hidden="1" customWidth="1"/>
    <col min="7" max="16357" width="9" style="150"/>
    <col min="16358" max="16358" width="45.6333333333333" style="150"/>
    <col min="16359" max="16384" width="9" style="150"/>
  </cols>
  <sheetData>
    <row r="1" s="9" customFormat="1" ht="40.5" customHeight="1" spans="1:5">
      <c r="A1" s="367" t="s">
        <v>1241</v>
      </c>
      <c r="B1" s="367"/>
      <c r="C1" s="367"/>
      <c r="D1" s="367"/>
      <c r="E1" s="367"/>
    </row>
    <row r="2" s="336" customFormat="1" ht="20.1" customHeight="1" spans="1:6">
      <c r="A2" s="339"/>
      <c r="B2" s="340"/>
      <c r="C2" s="376"/>
      <c r="D2" s="377"/>
      <c r="E2" s="342" t="s">
        <v>1</v>
      </c>
      <c r="F2" s="339"/>
    </row>
    <row r="3" s="337" customFormat="1" ht="45" customHeight="1" spans="1:6">
      <c r="A3" s="343" t="s">
        <v>2</v>
      </c>
      <c r="B3" s="344" t="s">
        <v>3</v>
      </c>
      <c r="C3" s="170" t="s">
        <v>4</v>
      </c>
      <c r="D3" s="170" t="s">
        <v>5</v>
      </c>
      <c r="E3" s="170" t="s">
        <v>6</v>
      </c>
      <c r="F3" s="345" t="s">
        <v>134</v>
      </c>
    </row>
    <row r="4" s="337" customFormat="1" ht="36" customHeight="1" spans="1:6">
      <c r="A4" s="304" t="s">
        <v>1242</v>
      </c>
      <c r="B4" s="298" t="s">
        <v>1243</v>
      </c>
      <c r="C4" s="346"/>
      <c r="D4" s="346"/>
      <c r="E4" s="300"/>
      <c r="F4" s="347" t="str">
        <f t="shared" ref="F4:F37" si="0">IF(LEN(A4)=7,"是",IF(B4&lt;&gt;"",IF(SUM(C4:D4)&lt;&gt;0,"是","否"),"是"))</f>
        <v>是</v>
      </c>
    </row>
    <row r="5" ht="36" customHeight="1" spans="1:6">
      <c r="A5" s="304" t="s">
        <v>1244</v>
      </c>
      <c r="B5" s="298" t="s">
        <v>1245</v>
      </c>
      <c r="C5" s="346"/>
      <c r="D5" s="346"/>
      <c r="E5" s="300"/>
      <c r="F5" s="347" t="str">
        <f t="shared" si="0"/>
        <v>是</v>
      </c>
    </row>
    <row r="6" ht="36" customHeight="1" spans="1:6">
      <c r="A6" s="304" t="s">
        <v>1246</v>
      </c>
      <c r="B6" s="298" t="s">
        <v>1247</v>
      </c>
      <c r="C6" s="346"/>
      <c r="D6" s="346"/>
      <c r="E6" s="300"/>
      <c r="F6" s="347" t="str">
        <f t="shared" si="0"/>
        <v>是</v>
      </c>
    </row>
    <row r="7" ht="36" customHeight="1" spans="1:6">
      <c r="A7" s="304" t="s">
        <v>1248</v>
      </c>
      <c r="B7" s="298" t="s">
        <v>1249</v>
      </c>
      <c r="C7" s="346"/>
      <c r="D7" s="346"/>
      <c r="E7" s="300"/>
      <c r="F7" s="347" t="str">
        <f t="shared" si="0"/>
        <v>是</v>
      </c>
    </row>
    <row r="8" ht="36" customHeight="1" spans="1:6">
      <c r="A8" s="304" t="s">
        <v>1250</v>
      </c>
      <c r="B8" s="298" t="s">
        <v>1251</v>
      </c>
      <c r="C8" s="346"/>
      <c r="D8" s="346"/>
      <c r="E8" s="300"/>
      <c r="F8" s="347" t="str">
        <f t="shared" si="0"/>
        <v>是</v>
      </c>
    </row>
    <row r="9" ht="36" customHeight="1" spans="1:6">
      <c r="A9" s="304" t="s">
        <v>1252</v>
      </c>
      <c r="B9" s="298" t="s">
        <v>1253</v>
      </c>
      <c r="C9" s="346"/>
      <c r="D9" s="346"/>
      <c r="E9" s="300"/>
      <c r="F9" s="347" t="str">
        <f t="shared" si="0"/>
        <v>是</v>
      </c>
    </row>
    <row r="10" ht="26" customHeight="1" spans="1:6">
      <c r="A10" s="304" t="s">
        <v>1254</v>
      </c>
      <c r="B10" s="298" t="s">
        <v>1255</v>
      </c>
      <c r="C10" s="348">
        <f>SUM(C11:C15)</f>
        <v>71234</v>
      </c>
      <c r="D10" s="348">
        <f>SUM(D11:D15)</f>
        <v>70000</v>
      </c>
      <c r="E10" s="300">
        <f>(D10-C10)/C10</f>
        <v>-0.017</v>
      </c>
      <c r="F10" s="347" t="str">
        <f t="shared" si="0"/>
        <v>是</v>
      </c>
    </row>
    <row r="11" ht="36" customHeight="1" spans="1:6">
      <c r="A11" s="304" t="s">
        <v>1256</v>
      </c>
      <c r="B11" s="302" t="s">
        <v>1257</v>
      </c>
      <c r="C11" s="349">
        <v>74317</v>
      </c>
      <c r="D11" s="349">
        <v>69000</v>
      </c>
      <c r="E11" s="300">
        <f>(D11-C11)/C11</f>
        <v>-0.072</v>
      </c>
      <c r="F11" s="347" t="str">
        <f t="shared" si="0"/>
        <v>是</v>
      </c>
    </row>
    <row r="12" ht="36" customHeight="1" spans="1:6">
      <c r="A12" s="304" t="s">
        <v>1258</v>
      </c>
      <c r="B12" s="302" t="s">
        <v>1259</v>
      </c>
      <c r="C12" s="349">
        <v>621</v>
      </c>
      <c r="D12" s="349">
        <v>1000</v>
      </c>
      <c r="E12" s="300">
        <f>(D12-C12)/C12</f>
        <v>0.61</v>
      </c>
      <c r="F12" s="347" t="str">
        <f t="shared" si="0"/>
        <v>是</v>
      </c>
    </row>
    <row r="13" ht="36" customHeight="1" spans="1:6">
      <c r="A13" s="304" t="s">
        <v>1260</v>
      </c>
      <c r="B13" s="302" t="s">
        <v>1261</v>
      </c>
      <c r="C13" s="349"/>
      <c r="D13" s="349"/>
      <c r="E13" s="300"/>
      <c r="F13" s="347" t="str">
        <f t="shared" si="0"/>
        <v>否</v>
      </c>
    </row>
    <row r="14" ht="36" customHeight="1" spans="1:6">
      <c r="A14" s="304" t="s">
        <v>1262</v>
      </c>
      <c r="B14" s="302" t="s">
        <v>1263</v>
      </c>
      <c r="C14" s="349">
        <v>-3704</v>
      </c>
      <c r="D14" s="349"/>
      <c r="E14" s="300">
        <f>(D14-C14)/C14</f>
        <v>-1</v>
      </c>
      <c r="F14" s="347" t="str">
        <f t="shared" si="0"/>
        <v>是</v>
      </c>
    </row>
    <row r="15" ht="48" customHeight="1" spans="1:6">
      <c r="A15" s="304" t="s">
        <v>1264</v>
      </c>
      <c r="B15" s="302" t="s">
        <v>1265</v>
      </c>
      <c r="C15" s="349"/>
      <c r="D15" s="349"/>
      <c r="E15" s="300"/>
      <c r="F15" s="347" t="str">
        <f t="shared" si="0"/>
        <v>否</v>
      </c>
    </row>
    <row r="16" ht="36" customHeight="1" spans="1:6">
      <c r="A16" s="350" t="s">
        <v>1266</v>
      </c>
      <c r="B16" s="159" t="s">
        <v>1267</v>
      </c>
      <c r="C16" s="346"/>
      <c r="D16" s="346"/>
      <c r="E16" s="300"/>
      <c r="F16" s="347" t="str">
        <f t="shared" si="0"/>
        <v>是</v>
      </c>
    </row>
    <row r="17" ht="36" customHeight="1" spans="1:6">
      <c r="A17" s="350" t="s">
        <v>1268</v>
      </c>
      <c r="B17" s="159" t="s">
        <v>1269</v>
      </c>
      <c r="C17" s="346"/>
      <c r="D17" s="346"/>
      <c r="E17" s="300"/>
      <c r="F17" s="347" t="str">
        <f t="shared" si="0"/>
        <v>是</v>
      </c>
    </row>
    <row r="18" ht="36" customHeight="1" spans="1:6">
      <c r="A18" s="350" t="s">
        <v>1270</v>
      </c>
      <c r="B18" s="180" t="s">
        <v>1271</v>
      </c>
      <c r="C18" s="349"/>
      <c r="D18" s="349"/>
      <c r="E18" s="300"/>
      <c r="F18" s="347" t="str">
        <f t="shared" si="0"/>
        <v>否</v>
      </c>
    </row>
    <row r="19" ht="36" customHeight="1" spans="1:6">
      <c r="A19" s="350" t="s">
        <v>1272</v>
      </c>
      <c r="B19" s="180" t="s">
        <v>1273</v>
      </c>
      <c r="C19" s="349"/>
      <c r="D19" s="349"/>
      <c r="E19" s="300"/>
      <c r="F19" s="347" t="str">
        <f t="shared" si="0"/>
        <v>否</v>
      </c>
    </row>
    <row r="20" ht="36" customHeight="1" spans="1:6">
      <c r="A20" s="350" t="s">
        <v>1274</v>
      </c>
      <c r="B20" s="159" t="s">
        <v>1275</v>
      </c>
      <c r="C20" s="346">
        <v>4</v>
      </c>
      <c r="D20" s="346"/>
      <c r="E20" s="300">
        <f>(D20-C20)/C20</f>
        <v>-1</v>
      </c>
      <c r="F20" s="347" t="str">
        <f t="shared" si="0"/>
        <v>是</v>
      </c>
    </row>
    <row r="21" ht="36" customHeight="1" spans="1:6">
      <c r="A21" s="350" t="s">
        <v>1276</v>
      </c>
      <c r="B21" s="159" t="s">
        <v>1277</v>
      </c>
      <c r="C21" s="346"/>
      <c r="D21" s="346"/>
      <c r="E21" s="300"/>
      <c r="F21" s="347" t="str">
        <f t="shared" si="0"/>
        <v>是</v>
      </c>
    </row>
    <row r="22" ht="36" customHeight="1" spans="1:6">
      <c r="A22" s="350" t="s">
        <v>1278</v>
      </c>
      <c r="B22" s="159" t="s">
        <v>1279</v>
      </c>
      <c r="C22" s="346"/>
      <c r="D22" s="346"/>
      <c r="E22" s="300"/>
      <c r="F22" s="347" t="str">
        <f t="shared" si="0"/>
        <v>是</v>
      </c>
    </row>
    <row r="23" ht="36" customHeight="1" spans="1:6">
      <c r="A23" s="304" t="s">
        <v>1280</v>
      </c>
      <c r="B23" s="298" t="s">
        <v>1281</v>
      </c>
      <c r="C23" s="346"/>
      <c r="D23" s="346"/>
      <c r="E23" s="300"/>
      <c r="F23" s="347" t="str">
        <f t="shared" si="0"/>
        <v>是</v>
      </c>
    </row>
    <row r="24" ht="36" customHeight="1" spans="1:6">
      <c r="A24" s="304" t="s">
        <v>1282</v>
      </c>
      <c r="B24" s="298" t="s">
        <v>1283</v>
      </c>
      <c r="C24" s="348">
        <v>1175</v>
      </c>
      <c r="D24" s="348">
        <v>900</v>
      </c>
      <c r="E24" s="300">
        <f>(D24-C24)/C24</f>
        <v>-0.234</v>
      </c>
      <c r="F24" s="347" t="str">
        <f t="shared" si="0"/>
        <v>是</v>
      </c>
    </row>
    <row r="25" ht="36" customHeight="1" spans="1:6">
      <c r="A25" s="304" t="s">
        <v>1284</v>
      </c>
      <c r="B25" s="298" t="s">
        <v>1285</v>
      </c>
      <c r="C25" s="346"/>
      <c r="D25" s="346"/>
      <c r="E25" s="300"/>
      <c r="F25" s="347" t="str">
        <f t="shared" si="0"/>
        <v>是</v>
      </c>
    </row>
    <row r="26" ht="36" customHeight="1" spans="1:6">
      <c r="A26" s="304" t="s">
        <v>1286</v>
      </c>
      <c r="B26" s="298" t="s">
        <v>1287</v>
      </c>
      <c r="C26" s="346"/>
      <c r="D26" s="346"/>
      <c r="E26" s="300"/>
      <c r="F26" s="347" t="str">
        <f t="shared" si="0"/>
        <v>是</v>
      </c>
    </row>
    <row r="27" ht="36" customHeight="1" spans="1:6">
      <c r="A27" s="304" t="s">
        <v>1288</v>
      </c>
      <c r="B27" s="298" t="s">
        <v>1289</v>
      </c>
      <c r="C27" s="348">
        <v>8455</v>
      </c>
      <c r="D27" s="348">
        <v>10000</v>
      </c>
      <c r="E27" s="300">
        <f>(D27-C27)/C27</f>
        <v>0.183</v>
      </c>
      <c r="F27" s="347" t="str">
        <f t="shared" si="0"/>
        <v>是</v>
      </c>
    </row>
    <row r="28" ht="36" customHeight="1" spans="1:6">
      <c r="A28" s="304"/>
      <c r="B28" s="302"/>
      <c r="C28" s="349"/>
      <c r="D28" s="349"/>
      <c r="E28" s="300"/>
      <c r="F28" s="347" t="str">
        <f t="shared" si="0"/>
        <v>是</v>
      </c>
    </row>
    <row r="29" ht="36" customHeight="1" spans="1:6">
      <c r="A29" s="316"/>
      <c r="B29" s="317" t="s">
        <v>1290</v>
      </c>
      <c r="C29" s="346">
        <v>80868</v>
      </c>
      <c r="D29" s="346">
        <v>80900</v>
      </c>
      <c r="E29" s="300">
        <f>(D29-C29)/C29</f>
        <v>0</v>
      </c>
      <c r="F29" s="347" t="str">
        <f t="shared" si="0"/>
        <v>是</v>
      </c>
    </row>
    <row r="30" ht="36" customHeight="1" spans="1:6">
      <c r="A30" s="351">
        <v>105</v>
      </c>
      <c r="B30" s="352" t="s">
        <v>1291</v>
      </c>
      <c r="C30" s="353">
        <v>91864</v>
      </c>
      <c r="D30" s="353">
        <v>1350</v>
      </c>
      <c r="E30" s="300">
        <f>(D30-C30)/C30</f>
        <v>-0.985</v>
      </c>
      <c r="F30" s="347" t="str">
        <f t="shared" si="0"/>
        <v>是</v>
      </c>
    </row>
    <row r="31" ht="36" customHeight="1" spans="1:6">
      <c r="A31" s="378">
        <v>110</v>
      </c>
      <c r="B31" s="379" t="s">
        <v>59</v>
      </c>
      <c r="C31" s="354">
        <f>SUM(C32:C35)</f>
        <v>20848</v>
      </c>
      <c r="D31" s="354">
        <f>SUM(D32:D35)</f>
        <v>18486</v>
      </c>
      <c r="E31" s="300">
        <f>(D31-C31)/C31</f>
        <v>-0.113</v>
      </c>
      <c r="F31" s="347" t="str">
        <f t="shared" si="0"/>
        <v>是</v>
      </c>
    </row>
    <row r="32" ht="36" customHeight="1" spans="1:6">
      <c r="A32" s="378">
        <v>11004</v>
      </c>
      <c r="B32" s="379" t="s">
        <v>1292</v>
      </c>
      <c r="C32" s="357">
        <v>6822</v>
      </c>
      <c r="D32" s="357">
        <v>4000</v>
      </c>
      <c r="E32" s="300">
        <f>(D32-C32)/C32</f>
        <v>-0.414</v>
      </c>
      <c r="F32" s="347" t="str">
        <f t="shared" si="0"/>
        <v>是</v>
      </c>
    </row>
    <row r="33" ht="36" customHeight="1" spans="1:6">
      <c r="A33" s="380">
        <v>1100402</v>
      </c>
      <c r="B33" s="381" t="s">
        <v>1293</v>
      </c>
      <c r="C33" s="358"/>
      <c r="D33" s="359"/>
      <c r="E33" s="300"/>
      <c r="F33" s="347" t="str">
        <f t="shared" si="0"/>
        <v>是</v>
      </c>
    </row>
    <row r="34" ht="36" customHeight="1" spans="1:6">
      <c r="A34" s="380">
        <v>1100403</v>
      </c>
      <c r="B34" s="381" t="s">
        <v>1294</v>
      </c>
      <c r="C34" s="358"/>
      <c r="D34" s="359"/>
      <c r="E34" s="300"/>
      <c r="F34" s="347" t="str">
        <f t="shared" si="0"/>
        <v>是</v>
      </c>
    </row>
    <row r="35" ht="36" customHeight="1" spans="1:6">
      <c r="A35" s="380">
        <v>11008</v>
      </c>
      <c r="B35" s="381" t="s">
        <v>62</v>
      </c>
      <c r="C35" s="360">
        <v>14026</v>
      </c>
      <c r="D35" s="353">
        <v>14486</v>
      </c>
      <c r="E35" s="300">
        <f>(D35-C35)/C35</f>
        <v>0.033</v>
      </c>
      <c r="F35" s="347" t="str">
        <f t="shared" si="0"/>
        <v>是</v>
      </c>
    </row>
    <row r="36" ht="36" customHeight="1" spans="1:6">
      <c r="A36" s="380">
        <v>11009</v>
      </c>
      <c r="B36" s="381" t="s">
        <v>63</v>
      </c>
      <c r="C36" s="358">
        <v>0</v>
      </c>
      <c r="D36" s="359"/>
      <c r="E36" s="300"/>
      <c r="F36" s="347" t="str">
        <f t="shared" si="0"/>
        <v>否</v>
      </c>
    </row>
    <row r="37" ht="36" customHeight="1" spans="1:6">
      <c r="A37" s="363"/>
      <c r="B37" s="364" t="s">
        <v>66</v>
      </c>
      <c r="C37" s="357">
        <v>193580</v>
      </c>
      <c r="D37" s="365">
        <v>100736</v>
      </c>
      <c r="E37" s="300">
        <f>(D37-C37)/C37</f>
        <v>-0.48</v>
      </c>
      <c r="F37" s="347" t="str">
        <f t="shared" si="0"/>
        <v>是</v>
      </c>
    </row>
    <row r="38" spans="3:4">
      <c r="C38" s="382"/>
      <c r="D38" s="382"/>
    </row>
    <row r="40" spans="3:4">
      <c r="C40" s="382"/>
      <c r="D40" s="382"/>
    </row>
    <row r="42" spans="3:4">
      <c r="C42" s="382"/>
      <c r="D42" s="382"/>
    </row>
    <row r="43" spans="3:4">
      <c r="C43" s="382"/>
      <c r="D43" s="382"/>
    </row>
    <row r="45" spans="3:4">
      <c r="C45" s="382"/>
      <c r="D45" s="382"/>
    </row>
    <row r="46" spans="3:4">
      <c r="C46" s="382"/>
      <c r="D46" s="382"/>
    </row>
    <row r="47" spans="3:4">
      <c r="C47" s="382"/>
      <c r="D47" s="382"/>
    </row>
    <row r="48" spans="3:4">
      <c r="C48" s="382"/>
      <c r="D48" s="382"/>
    </row>
    <row r="50" spans="3:4">
      <c r="C50" s="382"/>
      <c r="D50" s="382"/>
    </row>
  </sheetData>
  <mergeCells count="1">
    <mergeCell ref="A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C30:C35 D31:D34">
    <cfRule type="expression" dxfId="1" priority="10" stopIfTrue="1">
      <formula>"len($A:$A)=3"</formula>
    </cfRule>
  </conditionalFormatting>
  <conditionalFormatting sqref="D30 D33:D35">
    <cfRule type="expression" dxfId="1" priority="7"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1-1云南省曲靖市沾益区一般公共预算收入情况表</vt:lpstr>
      <vt:lpstr>1-2云南省曲靖市沾益区一般公共预算支出情况表</vt:lpstr>
      <vt:lpstr>1-3曲靖市沾益区区级一般公共预算收入情况表</vt:lpstr>
      <vt:lpstr>1-4曲靖市沾益区区级一般公共预算支出情况表（公开到项级）</vt:lpstr>
      <vt:lpstr>1-5曲靖市沾益区区级一般公共预算基本支出情况表（公开到款级）</vt:lpstr>
      <vt:lpstr>1-6曲靖市沾益区一般公共预算支出表（州（市）对下转移支付项目</vt:lpstr>
      <vt:lpstr>1-7曲靖市沾益区分地区税收返还和转移支付预算表</vt:lpstr>
      <vt:lpstr>1-8曲靖市沾益区区级“三公”经费预算财政拨款情况统计表</vt:lpstr>
      <vt:lpstr>2-1曲靖市沾益区政府性基金预算收入情况表</vt:lpstr>
      <vt:lpstr>2-2曲靖市沾益区政府性基金预算支出情况表</vt:lpstr>
      <vt:lpstr>2-3沾益区本级政府性基金预算收入情况表</vt:lpstr>
      <vt:lpstr>2-4曲靖市沾益区本级政府性基金预算支出情况表（公开到项级）</vt:lpstr>
      <vt:lpstr>2-5沾益区本级政府性基金支出表（州（市）对下转移支付）</vt:lpstr>
      <vt:lpstr>3-1曲靖市沾益区国有资本经营收入预算情况表</vt:lpstr>
      <vt:lpstr>3-2曲靖市沾益区国有资本经营支出预算情况表</vt:lpstr>
      <vt:lpstr>3-3沾益区本级国有资本经营收入预算情况表</vt:lpstr>
      <vt:lpstr>3-4沾益区本级国有资本经营支出预算情况表（公开到项级）</vt:lpstr>
      <vt:lpstr>3-5 曲靖市沾益区国有资本经营预算转移支付表 （分地区）</vt:lpstr>
      <vt:lpstr>3-6 国有资本经营预算转移支付表（分项目）</vt:lpstr>
      <vt:lpstr>4-1曲靖市沾益区社会保险基金收入预算情况表</vt:lpstr>
      <vt:lpstr>4-2曲靖市沾益区社会保险基金支出预算情况表</vt:lpstr>
      <vt:lpstr>4-3曲靖市沾益区本级社会保险基金收入预算情况表</vt:lpstr>
      <vt:lpstr>4-4曲靖市沾益区本级社会保险基金支出预算情况表</vt:lpstr>
      <vt:lpstr>5-1   2023年地方政府债务限额及余额预算情况表</vt:lpstr>
      <vt:lpstr>5-2  2023年地方政府一般债务余额情况表</vt:lpstr>
      <vt:lpstr>5-3  沾益区本级2023年地方政府一般债务余额情况表</vt:lpstr>
      <vt:lpstr>5-4 2023年地方政府专项债务余额情况表</vt:lpstr>
      <vt:lpstr>5-5 沾益区本级2023年地方政府专项债务余额情况表（本级）</vt:lpstr>
      <vt:lpstr>5-6 地方政府债券发行及还本付息情况表</vt:lpstr>
      <vt:lpstr>5-7 曲靖市沾益区2024年政府专项债务限额和余额情况表</vt:lpstr>
      <vt:lpstr>5-8 2024年年初新增地方政府债券资金安排表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Dance with Wolves</cp:lastModifiedBy>
  <dcterms:created xsi:type="dcterms:W3CDTF">2006-09-16T00:00:00Z</dcterms:created>
  <cp:lastPrinted>2020-05-07T10:46:00Z</cp:lastPrinted>
  <dcterms:modified xsi:type="dcterms:W3CDTF">2024-03-04T02:53:01Z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093F64C32CBA455496D8E7CE01506EA8</vt:lpwstr>
  </property>
</Properties>
</file>